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.1" sheetId="1" r:id="rId1"/>
    <sheet name="пр.2" sheetId="2" r:id="rId2"/>
    <sheet name="пр.4." sheetId="3" r:id="rId3"/>
    <sheet name="пр.5." sheetId="4" r:id="rId4"/>
    <sheet name="пр.6" sheetId="5" r:id="rId5"/>
    <sheet name="пр.Прогр" sheetId="6" r:id="rId6"/>
    <sheet name="пр. межб" sheetId="7" r:id="rId7"/>
    <sheet name="пр.9" sheetId="8" r:id="rId8"/>
    <sheet name="Лист1" sheetId="9" state="hidden" r:id="rId9"/>
  </sheets>
  <definedNames>
    <definedName name="_xlnm.Print_Area" localSheetId="2">'пр.4.'!$A$1:$F$39</definedName>
    <definedName name="_xlnm.Print_Area" localSheetId="3">'пр.5.'!$A$1:$H$134</definedName>
    <definedName name="_xlnm.Print_Area" localSheetId="4">'пр.6'!$A$1:$J$135</definedName>
    <definedName name="_xlnm.Print_Area" localSheetId="5">'пр.Прогр'!$A$1:$H$55</definedName>
  </definedNames>
  <calcPr fullCalcOnLoad="1"/>
</workbook>
</file>

<file path=xl/sharedStrings.xml><?xml version="1.0" encoding="utf-8"?>
<sst xmlns="http://schemas.openxmlformats.org/spreadsheetml/2006/main" count="1299" uniqueCount="300">
  <si>
    <t>(тыс.руб.)</t>
  </si>
  <si>
    <t xml:space="preserve">Код  бюджетной классификации </t>
  </si>
  <si>
    <t>Наименование доходов</t>
  </si>
  <si>
    <t>Сумма</t>
  </si>
  <si>
    <t>НАЛОГОВЫЕ  И  НЕНАЛОГОВЫЕ  ДОХОДЫ</t>
  </si>
  <si>
    <t>Налоги на прибыль, доходы</t>
  </si>
  <si>
    <t>НАЛОГ НА ДОХОДЫ ФИЗИЧЕСКИХ ЛИЦ</t>
  </si>
  <si>
    <t>Налоги на  имущество</t>
  </si>
  <si>
    <t>НАЛОГ НА ИМУЩЕСТВО ФИЗИЧЕСКИХ ЛИЦ</t>
  </si>
  <si>
    <t>Налог на имущество физических лиц, взимаемый по ставкам,применяемым к объектам налогообложения, расположенным в границах  сельских поселений</t>
  </si>
  <si>
    <t>ЗЕМЕЛЬНЫЙ  НАЛОГ</t>
  </si>
  <si>
    <t xml:space="preserve">Земельный налог с организаций ,обладающих земельным участком, расположенным в границах сельских поселений </t>
  </si>
  <si>
    <t>Земельный налог с физических лиц,обладающих земельным участком, расположенным в границах сельских  поселений</t>
  </si>
  <si>
    <t>Государственная 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</si>
  <si>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
законодательными актами Российской Федерации на
совершение нотариальных действий</t>
  </si>
  <si>
    <t>Доходы от использования имущества, находящегося
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</si>
  <si>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</si>
  <si>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
оперативном управлении органов управления сельских поселений и созданных ими учреждений ( за исключением имущества муниципальных  бюджетных и автономных учреждений)</t>
  </si>
  <si>
    <t>БЕЗВОЗМЕЗДНЫЕ  ПОСТУПЛЕНИЯ</t>
  </si>
  <si>
    <t>Безвозмездные поступления от других бюджетов
бюджетной системы Российской  Федерации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</si>
  <si>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</si>
  <si>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</si>
  <si>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</si>
  <si>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 межбюджетные субсидии)</t>
  </si>
  <si>
    <t>Прочие субсидии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</si>
  <si>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</si>
  <si>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</si>
  <si>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</si>
  <si>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Единая субвенция бюджетам сельских поселений из бюджета субъекта Российской Федерации</t>
  </si>
  <si>
    <t>Иные межбюджетные трансферты</t>
  </si>
  <si>
    <t>Межбюджетные трансферты , передаваемые бюджетам  муниципальных образований на осуществление части полномочий по решению вопросов местного значения в соответствии с заключенными   соглашениями</t>
  </si>
  <si>
    <t>ИТОГО ДОХОДОВ</t>
  </si>
  <si>
    <t xml:space="preserve"> </t>
  </si>
  <si>
    <t>Наименование передаваемого полномочия</t>
  </si>
  <si>
    <t>Организация и осуществление мероприятий по работе с детьми и молодежью в поселении</t>
  </si>
  <si>
    <t xml:space="preserve">Создание условий для организация досуга и обеспечения жителей поселения услугами организаций культуры, в том числе в части ЕДК </t>
  </si>
  <si>
    <t>Осуществление внешнего муниципального финансового контроля</t>
  </si>
  <si>
    <t>Осуществление внутреннего муниципального контроля</t>
  </si>
  <si>
    <t>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</si>
  <si>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 xml:space="preserve">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</si>
  <si>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ИТОГО:</t>
  </si>
  <si>
    <t>2023 год</t>
  </si>
  <si>
    <t>Наименование</t>
  </si>
  <si>
    <r>
      <t xml:space="preserve">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(тыс. руб.)</t>
    </r>
  </si>
  <si>
    <t>РЗ</t>
  </si>
  <si>
    <t>ПЗ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</si>
  <si>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</si>
  <si>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</si>
  <si>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</si>
  <si>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</si>
  <si>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</si>
  <si>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</si>
  <si>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</si>
  <si>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</si>
  <si>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</si>
  <si>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</si>
  <si>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</si>
  <si>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</si>
  <si>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</si>
  <si>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</si>
  <si>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</si>
  <si>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</si>
  <si>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</si>
  <si>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</si>
  <si>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</si>
  <si>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</si>
  <si>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</si>
  <si>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</si>
  <si>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ОБРАЗОВАНИЕ</t>
  </si>
  <si>
    <t>07</t>
  </si>
  <si>
    <t xml:space="preserve">Молодежная политика </t>
  </si>
  <si>
    <t>КУЛЬТУРА ,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</si>
  <si>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</si>
  <si>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</si>
  <si>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</si>
  <si>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</si>
  <si>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 xml:space="preserve">Социальное обеспечение населения </t>
  </si>
  <si>
    <t>Другие вопросы в области социальной политике</t>
  </si>
  <si>
    <t>ФИЗИЧЕСКАЯ КУЛЬТУРА И СПОРТ</t>
  </si>
  <si>
    <t xml:space="preserve">Физическая культура </t>
  </si>
  <si>
    <t>ИТОГО РАСХОДОВ</t>
  </si>
  <si>
    <t>Условно утверждаемые расходы</t>
  </si>
  <si>
    <t>ВСЕГО РАСХОДОВ</t>
  </si>
  <si>
    <t xml:space="preserve">          (в тыс.руб.)</t>
  </si>
  <si>
    <t>ПР</t>
  </si>
  <si>
    <t>КЦСР</t>
  </si>
  <si>
    <t>КВР</t>
  </si>
  <si>
    <t>13 0 00 00000</t>
  </si>
  <si>
    <t>Основное мероприятие "Обеспечение исполнения органами местного самоуправления поселения возложенных полномочий"</t>
  </si>
  <si>
    <t>13 0 01 00000</t>
  </si>
  <si>
    <t>Расходы на обеспечение функций муниципальных органов</t>
  </si>
  <si>
    <t>13 0 01 00190</t>
  </si>
  <si>
    <t>Расходы на выплаты персоналу государственных (муниципальных) органов</t>
  </si>
  <si>
    <t>Иные закупки товаров, работ и услуг для обеспечения муниципальных нужд</t>
  </si>
  <si>
    <t>Уплата налогов, сборов и других платежей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</si>
  <si>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</si>
  <si>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13 0 01 70030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</si>
  <si>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</si>
  <si>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>13 0 01 72311</t>
  </si>
  <si>
    <t>Иные закупки товаров, работ и услуг для обеспечения муниципальных  нужд</t>
  </si>
  <si>
    <t>Межбюджетные трансферты</t>
  </si>
  <si>
    <t>13 0 01 90000</t>
  </si>
  <si>
    <t>Межбюджетные трансферты  на осуществление   внутреннего муниципального финансового контроля</t>
  </si>
  <si>
    <t>13 0 01 90050</t>
  </si>
  <si>
    <t xml:space="preserve">Межбюджетные трансферты на 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</si>
  <si>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13 0 01 90200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</si>
  <si>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</si>
  <si>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 на осуществление   внешнего муниципального финансового контроля</t>
  </si>
  <si>
    <t>13 0 01 90110</t>
  </si>
  <si>
    <t xml:space="preserve">13 0 01 90110 </t>
  </si>
  <si>
    <t>70 0 00 00000</t>
  </si>
  <si>
    <t>Резервные фонды местных администраций</t>
  </si>
  <si>
    <t>70 5 00 00000</t>
  </si>
  <si>
    <t>Резервные средства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</si>
  <si>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</si>
  <si>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</si>
  <si>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</si>
  <si>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</si>
  <si>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Дорожные фонды</t>
  </si>
  <si>
    <t>77 0 00 00000</t>
  </si>
  <si>
    <t>Осуществление части полномочий по решению вопросов местного значения в соответствии  с заключенными соглашениями в сфере дорожной деятельности в отношении  автомобильных дорог местного значения  в границах муниципального района</t>
  </si>
  <si>
    <t>77 0 00 90010</t>
  </si>
  <si>
    <t>Управление муниципальным имуществом, земельными ресурсами, территориальное планирование</t>
  </si>
  <si>
    <t>74 0 00 00000</t>
  </si>
  <si>
    <t>Осуществление полномочий по решению вопросов местного значения в соответствии  с заключенными соглашениями в сфере градостроительной деятельности</t>
  </si>
  <si>
    <t>74 0 00 90120</t>
  </si>
  <si>
    <t>Оформление земельных участков из земель сельхозяйственного назначения, находящихся в общей долевой собственности</t>
  </si>
  <si>
    <t>74 0 00 S3150</t>
  </si>
  <si>
    <t>17 0 00 00000</t>
  </si>
  <si>
    <t>Основные мероприятия "Организация уличного освещения"</t>
  </si>
  <si>
    <t>17 0 01 00000</t>
  </si>
  <si>
    <t>Мероприятия в области благоустройства</t>
  </si>
  <si>
    <t>17 0 01 21600</t>
  </si>
  <si>
    <t>Организация уличного освещения</t>
  </si>
  <si>
    <t xml:space="preserve">17 0 01 S1090 </t>
  </si>
  <si>
    <t>17 0 01 S1090</t>
  </si>
  <si>
    <t>Основное мероприятие "Организация и содержание мест захоронения"</t>
  </si>
  <si>
    <t>17 0 03 00000</t>
  </si>
  <si>
    <t>17 0 03 21600</t>
  </si>
  <si>
    <t>Основное мероприятие "Прочие мероприятия по благоустройству"</t>
  </si>
  <si>
    <t>17 0 04 00000</t>
  </si>
  <si>
    <t>17 0 04 21600</t>
  </si>
  <si>
    <t>Реализация проекта «Народный бюджет»</t>
  </si>
  <si>
    <t>17 0 04 S2270</t>
  </si>
  <si>
    <t>Реализация мероприятий в области образования</t>
  </si>
  <si>
    <t>83 0 00 00000</t>
  </si>
  <si>
    <t>83 0 00 90000</t>
  </si>
  <si>
    <t>Межбюджетные трансферты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(организация и осуществление мероприятий по работе с детьми и молодежью)</t>
  </si>
  <si>
    <t>83 0 00 90140</t>
  </si>
  <si>
    <t>КУЛЬТУРА, КИНЕМАТОГРАФИЯ</t>
  </si>
  <si>
    <t>Культура</t>
  </si>
  <si>
    <t>Реализация мероприятий в области культуры</t>
  </si>
  <si>
    <t>84 0 00 00000</t>
  </si>
  <si>
    <t>84 0 00 90000</t>
  </si>
  <si>
    <t>84 0 00 90150</t>
  </si>
  <si>
    <t>Основное мероприятие "Дополнительное пенсионное обеспечение"</t>
  </si>
  <si>
    <t>13 0 02 00000</t>
  </si>
  <si>
    <t>Доплаты к пенсиям государственных служащих субъектов Российской Федерации и муниципальных служащих</t>
  </si>
  <si>
    <t>13 0 02 83010</t>
  </si>
  <si>
    <t>Публичные нормативные социальные выплаты гражданам</t>
  </si>
  <si>
    <t>Социальное обеспечение населения</t>
  </si>
  <si>
    <t>Реализация мероприятий в области социальной политики</t>
  </si>
  <si>
    <t>10</t>
  </si>
  <si>
    <t>87 0 00 00000</t>
  </si>
  <si>
    <t>Обеспечение предоставления ежемесячных денежных компенсаций расходов на оплату жилого помещения и (или) коммунальных услуг</t>
  </si>
  <si>
    <t>87 0 02 00000</t>
  </si>
  <si>
    <t xml:space="preserve">Межбюджетные трансферты </t>
  </si>
  <si>
    <t>87 0 02 90000</t>
  </si>
  <si>
    <t>Другие вопросы в области социальной политики</t>
  </si>
  <si>
    <t>Обеспечение проведения мероприятий в области социальной политики</t>
  </si>
  <si>
    <t>87 0 03 00000</t>
  </si>
  <si>
    <t>Мероприятия в области социальной политики</t>
  </si>
  <si>
    <t>87 0 03 25140</t>
  </si>
  <si>
    <t>Физическая культура</t>
  </si>
  <si>
    <t>Реализация мероприятий в области физической культуры и спорта, молодежной политики</t>
  </si>
  <si>
    <t>86 0 00 00000</t>
  </si>
  <si>
    <t xml:space="preserve">Мероприятия в области  спорта и физической культуры </t>
  </si>
  <si>
    <t>86 0 00 20600</t>
  </si>
  <si>
    <t>ГРБС</t>
  </si>
  <si>
    <t>Администрация сельского поселения Сиземское</t>
  </si>
  <si>
    <t>Наименование муниципальной программы</t>
  </si>
  <si>
    <t>Расходы на выплату персоналу государственных (муниципальных органов)</t>
  </si>
  <si>
    <t>Основное мероприятие "Организация уличного освещения"</t>
  </si>
  <si>
    <t>Межбюджетные трансферты бюджетам муниципальных районов из бюджетов поселений на 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</si>
  <si>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культуры, в том числе в части ЕДК</t>
  </si>
  <si>
    <t>87 0 02 90150</t>
  </si>
  <si>
    <t>13 0 03 00000</t>
  </si>
  <si>
    <t>Основное мероприятие "Осуществление полномочий по первичному воинскому учету на территориях, где отсутствуют военные комиссариаты"</t>
  </si>
  <si>
    <t xml:space="preserve">          (тыс.руб.)</t>
  </si>
  <si>
    <t xml:space="preserve">13 0 03 51180 </t>
  </si>
  <si>
    <t>13 0 03 51180</t>
  </si>
  <si>
    <t>Защита населения и территории от чрезвычайных ситуаций природного и техногенного характера, пожарная безопасность</t>
  </si>
  <si>
    <t>000 1 00 00000 00 0000 000</t>
  </si>
  <si>
    <t>000 1 01 00000 00 0000 000</t>
  </si>
  <si>
    <t>182 1 01 02000 01 0000 110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</si>
  <si>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</si>
  <si>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</si>
  <si>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</si>
  <si>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</si>
  <si>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</si>
  <si>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</si>
  <si>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</si>
  <si>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342 1 08 04020 01 0000 110</t>
  </si>
  <si>
    <t>000 1 11 00000 00 0000 000</t>
  </si>
  <si>
    <t>342 1 11 05025 10 0000 120</t>
  </si>
  <si>
    <t>342 1 11 05035 10 0000 120</t>
  </si>
  <si>
    <t>000 2 00 00000 00 0000 000</t>
  </si>
  <si>
    <t>000 2 02 00000 00 0000 000</t>
  </si>
  <si>
    <t>000 2 02 10000 00 0000 150</t>
  </si>
  <si>
    <t>342 2 02 15002 10 0000 150</t>
  </si>
  <si>
    <t>342 2 02 15009 10 0000 150</t>
  </si>
  <si>
    <t>000 2 02 20000 00 0000 150</t>
  </si>
  <si>
    <t>000 2 02 29999 00 0000 150</t>
  </si>
  <si>
    <t>342 2 02 29999 10 0000 150</t>
  </si>
  <si>
    <t>000 2 02 30000 00 0000 150</t>
  </si>
  <si>
    <t>342 2 02 35118 10 0000 150</t>
  </si>
  <si>
    <t>342 2 02  36900 10 0000 150</t>
  </si>
  <si>
    <t>000 2 02 40000 00 0000 150</t>
  </si>
  <si>
    <t>000 2 02 40014 00 0000 150</t>
  </si>
  <si>
    <t>342 2 02 40014 10 0000 150</t>
  </si>
  <si>
    <t xml:space="preserve">              (тыс.руб.)</t>
  </si>
  <si>
    <t>Код бюджетной классификации</t>
  </si>
  <si>
    <t>Наименование кода группы,подгруппы,статьи,подстатьи,элемента,вида источников финансирования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</si>
  <si>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</si>
  <si>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</si>
  <si>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342 01 05 00 00 00 0000 500</t>
  </si>
  <si>
    <t>Увеличение остатков средств бюджетов</t>
  </si>
  <si>
    <t>342 01 05 02 00 00 0000 500</t>
  </si>
  <si>
    <t>Увеличение прочих остатков средств бюджетов</t>
  </si>
  <si>
    <t>342 01 05 02 01 00 0000 510</t>
  </si>
  <si>
    <t>Увеличение прочих остатков денежных средств бюджетов</t>
  </si>
  <si>
    <t>342 01 05 02 01 10 0000 510</t>
  </si>
  <si>
    <t>Увеличение прочих остатков денежных средств бюджетов сельских поселений</t>
  </si>
  <si>
    <t>342 01 05 00 00 00 0000 600</t>
  </si>
  <si>
    <t>Уменьшение остатков средств бюджетов</t>
  </si>
  <si>
    <t>342 01 05 02 00 00 0000 600</t>
  </si>
  <si>
    <t>Уменьшение прочих остатков средств бюджетов</t>
  </si>
  <si>
    <t>342 01 05 02 01 00 0000 610</t>
  </si>
  <si>
    <t>Уменьшение прочих остатков денежных средств бюджетов</t>
  </si>
  <si>
    <t>342 01 05 02 01 10 0000 610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</si>
  <si>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</si>
  <si>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 бюджетной обеспеченности из бюджета субъекта РФ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</si>
  <si>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</si>
  <si>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 полномочий по  решению вопросов местного значения  в сфере дорожной деятельности в отношении  автомобильных дорог местного значения в границах  муниципального района</t>
  </si>
  <si>
    <t>Межбюджетные трансферты в сфере градостроительной деятельности</t>
  </si>
  <si>
    <t>Межбюджетные трансферты на организацию водоснабжения и водоотведения</t>
  </si>
  <si>
    <t>2024 год</t>
  </si>
  <si>
    <t>66,5*12+48</t>
  </si>
  <si>
    <t>в т.ч.софин.25 %</t>
  </si>
  <si>
    <t>000 114 00000 00 0000 000</t>
  </si>
  <si>
    <t>Доходы от продажи материальных и нематериальных активов</t>
  </si>
  <si>
    <t>342 114 06025 10 0000 430</t>
  </si>
  <si>
    <t xml:space="preserve">       (тыс.руб.)</t>
  </si>
  <si>
    <t>?</t>
  </si>
  <si>
    <t>Учреждения культуры</t>
  </si>
  <si>
    <t>84 0 00 01590</t>
  </si>
  <si>
    <t>областные</t>
  </si>
  <si>
    <t>федеральн.</t>
  </si>
  <si>
    <t>район</t>
  </si>
  <si>
    <t>дотации</t>
  </si>
  <si>
    <t>собственные</t>
  </si>
  <si>
    <t>передан</t>
  </si>
  <si>
    <t>Муниципальная программа "Совершенствование муниципального управления в сельском поселении Сиземское на 2020-2025 годы"</t>
  </si>
  <si>
    <t>Муниципальная программа "Благоустройство в сельском поселении Сиземское на 2017-2025 годы"</t>
  </si>
  <si>
    <t>Муниципальная программа "Обеспечение пожарной безопасности на территории сельского поселения Сиземское на 2022-2024 годы"</t>
  </si>
  <si>
    <t>18 0 00 00000</t>
  </si>
  <si>
    <t xml:space="preserve">Основное мероприятие "Реализация мероприятия по комплексной безопасности жизнедеятельности" </t>
  </si>
  <si>
    <t>18 0 01 00000</t>
  </si>
  <si>
    <t>18 0 01 21130</t>
  </si>
  <si>
    <t>18 0 01 S2270</t>
  </si>
  <si>
    <t xml:space="preserve">Приложение № 1
к решению Совета сельского поселения Сиземское "О  бюджете сельского                                                                                                                                      поселения Сиземское на 2023 год и плановый период 2024 и 2025 годов "
от .12.2022  года  №  </t>
  </si>
  <si>
    <t>Источники внутреннего финансирования дефицита бюджета сельского поселения Сиземское на 2023 год и плановый период 2024 и 2025 годов</t>
  </si>
  <si>
    <t>2025 год</t>
  </si>
  <si>
    <t xml:space="preserve">Приложение № 2
к решению Совета сельского поселения Сиземское "О  бюджете сельского поселения Сиземское на 2023 год                                                и плановый период 2024 и 2025 годов"
от .12.2022  года  № </t>
  </si>
  <si>
    <t>Объем  поступлений доходов бюджета сельского поселения Сиземское  на 2023 год                                  и плановый период 2024 и 2025 годов</t>
  </si>
  <si>
    <t xml:space="preserve">                                                        Приложение 4
                                                        к  решению Совета сельского поселения
                                                        Сиземское "О бюджете сельского поселения        
                                                        Сиземское на 2023 год и плановый период 
                                                        2024 и 2025 годов" от .12.2022 г.  № </t>
  </si>
  <si>
    <t>Распределение бюджетных ассигнований по разделам, подразделам 
классификации расходов бюджета сельского поселения Сиземское 
на 2023 год и плановый период 2024 и 2025 годов</t>
  </si>
  <si>
    <t xml:space="preserve">Приложение 5                                                                                                      к  решению Совета сельского поселения
Сиземское "О бюджете сельского поселения        
Сиземское на 2023 год и               
плановый период 2024 и 2025 годов" 
от        12.2022 года № </t>
  </si>
  <si>
    <t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</si>
  <si>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 xml:space="preserve">Приложение 6                                                                                                      к  решению Совета сельского поселения
Сиземское "О бюджете сельского поселения        
Сиземское на 2023 год и               
плановый период 2024 и 2024 годов" 
от        12.2022 года № </t>
  </si>
  <si>
    <t>Ведомственная структура расходов бюджета поселения по главным распорядителям бюджетных средств,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</si>
  <si>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 xml:space="preserve">Приложение № 7
к решению Совета сельского поселения Сиземское "О  бюджете сельского поселения Сиземское на 2023 год                                         и плановый период 2024 и 2025 годов"
от .12.2022  года  № </t>
  </si>
  <si>
    <t>Распределение бюджетных ассигнований на реализацию муниципальных программ сельского поселения Сиземское на 2023 год и плановый период 2024 и 2025 годы</t>
  </si>
  <si>
    <t xml:space="preserve">                                                                             Приложение № 8  
                                                                                                                         "О бюджете сельского поселения                                                                                                             Сиземское на 2023 год и плановый период 2024 и 2025 годов"
от 12.2022  года  № </t>
  </si>
  <si>
    <t xml:space="preserve">  Приложение № 9  
            к решению "О бюджете сельского поселения Сиземское                                                                                                                                                                                                 на 2023 год и плановый период 2024 и 2025 годов"
от 12.2022  года  №</t>
  </si>
  <si>
    <t xml:space="preserve">Межбюджетные трансферты, передаваемые бюджету сельского поселения Сиземское  из бюджета Шекснинского муниципального района  на осуществление части полномочий по решению вопросов местного значения в соответствии с заключенными соглашениями на 2023 год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</si>
  <si>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</si>
  <si>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342 114 02053 10 0000 410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</si>
  <si>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 в т.ч.казенных), в части реализации основных средств по указанному имуществу </t>
  </si>
  <si>
    <t>Обеспечение проведения выборов и референдумов</t>
  </si>
  <si>
    <t>94 0 00 00000</t>
  </si>
  <si>
    <t xml:space="preserve">Обеспечение проведения выборов </t>
  </si>
  <si>
    <t>94 3 00 00000</t>
  </si>
  <si>
    <t>Специальные расходы</t>
  </si>
  <si>
    <t>94 3 00 21080</t>
  </si>
  <si>
    <t xml:space="preserve">Межбюджетные трансферты на осуществление части полномочий по решению вопросов местного значения из бюджета сельского поселения Сиземское бюджету Шекснинского муниципального района в соответствии с заключенными соглашениями на 2023 год </t>
  </si>
  <si>
    <t>Проведение выборов главы муниципального образования</t>
  </si>
  <si>
    <t>13 0 01 90190</t>
  </si>
  <si>
    <t>84 0 00 S2270</t>
  </si>
  <si>
    <t>342 2 02 16001 10 0000 150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</si>
</sst>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1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center"/>
    </xf>
    <xf numFmtId="2" fontId="0" fillId="0" borderId="0" xfId="0" applyNumberFormat="1" applyFill="1" applyBorder="1" applyAlignment="1">
      <alignment wrapText="1"/>
    </xf>
    <xf numFmtId="0" fontId="5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44" fillId="0" borderId="0" xfId="0" applyNumberFormat="1" applyFont="1" applyFill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56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textRotation="90"/>
    </xf>
    <xf numFmtId="0" fontId="54" fillId="0" borderId="1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164" fontId="6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4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4" fillId="0" borderId="1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7" fillId="0" borderId="13" xfId="0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7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164" fontId="61" fillId="33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justify" vertical="center" wrapText="1"/>
    </xf>
    <xf numFmtId="0" fontId="56" fillId="34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 horizontal="center"/>
    </xf>
    <xf numFmtId="49" fontId="19" fillId="34" borderId="0" xfId="0" applyNumberFormat="1" applyFont="1" applyFill="1" applyAlignment="1">
      <alignment horizontal="right"/>
    </xf>
    <xf numFmtId="0" fontId="55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 vertical="center"/>
    </xf>
    <xf numFmtId="0" fontId="57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4" fillId="34" borderId="10" xfId="0" applyFont="1" applyFill="1" applyBorder="1" applyAlignment="1">
      <alignment vertical="center" wrapText="1"/>
    </xf>
    <xf numFmtId="0" fontId="59" fillId="34" borderId="0" xfId="0" applyFont="1" applyFill="1" applyAlignment="1">
      <alignment vertical="center"/>
    </xf>
    <xf numFmtId="164" fontId="0" fillId="34" borderId="0" xfId="0" applyNumberFormat="1" applyFill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64" fontId="57" fillId="34" borderId="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/>
    </xf>
    <xf numFmtId="164" fontId="59" fillId="34" borderId="10" xfId="0" applyNumberFormat="1" applyFont="1" applyFill="1" applyBorder="1" applyAlignment="1">
      <alignment horizontal="center" vertical="center"/>
    </xf>
    <xf numFmtId="164" fontId="59" fillId="34" borderId="15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64" fontId="62" fillId="34" borderId="15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64" fontId="62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61" fillId="0" borderId="14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 wrapText="1"/>
    </xf>
    <xf numFmtId="164" fontId="57" fillId="33" borderId="15" xfId="0" applyNumberFormat="1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9" fillId="0" borderId="15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59" fillId="34" borderId="15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0" fontId="62" fillId="0" borderId="15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left"/>
    </xf>
    <xf numFmtId="0" fontId="62" fillId="0" borderId="14" xfId="0" applyFont="1" applyFill="1" applyBorder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/>
    </xf>
    <xf numFmtId="0" fontId="53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 wrapText="1"/>
    </xf>
    <xf numFmtId="0" fontId="0" fillId="34" borderId="0" xfId="0" applyFill="1" applyAlignment="1">
      <alignment horizontal="right"/>
    </xf>
    <xf numFmtId="0" fontId="11" fillId="34" borderId="0" xfId="0" applyFont="1" applyFill="1" applyAlignment="1">
      <alignment horizontal="right"/>
    </xf>
    <xf numFmtId="0" fontId="14" fillId="34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9.00390625" style="0" customWidth="1"/>
    <col min="2" max="2" width="77.7109375" style="0" customWidth="1"/>
    <col min="3" max="3" width="11.140625" style="0" customWidth="1"/>
  </cols>
  <sheetData>
    <row r="1" spans="2:5" ht="60.75" customHeight="1">
      <c r="B1" s="172" t="s">
        <v>270</v>
      </c>
      <c r="C1" s="173"/>
      <c r="D1" s="174"/>
      <c r="E1" s="174"/>
    </row>
    <row r="2" spans="1:3" ht="72" customHeight="1">
      <c r="A2" s="175" t="s">
        <v>271</v>
      </c>
      <c r="B2" s="176"/>
      <c r="C2" s="176"/>
    </row>
    <row r="3" ht="18.75">
      <c r="B3" s="82"/>
    </row>
    <row r="4" ht="15.75">
      <c r="C4" s="81" t="s">
        <v>220</v>
      </c>
    </row>
    <row r="5" spans="1:5" ht="31.5" customHeight="1">
      <c r="A5" s="177" t="s">
        <v>221</v>
      </c>
      <c r="B5" s="179" t="s">
        <v>222</v>
      </c>
      <c r="C5" s="180" t="s">
        <v>3</v>
      </c>
      <c r="D5" s="181"/>
      <c r="E5" s="182"/>
    </row>
    <row r="6" spans="1:5" ht="51.75" customHeight="1">
      <c r="A6" s="178"/>
      <c r="B6" s="179"/>
      <c r="C6" s="147" t="s">
        <v>41</v>
      </c>
      <c r="D6" s="147" t="s">
        <v>246</v>
      </c>
      <c r="E6" s="147" t="s">
        <v>272</v>
      </c>
    </row>
    <row r="7" spans="1:5" ht="15">
      <c r="A7" s="90">
        <v>1</v>
      </c>
      <c r="B7" s="90">
        <v>2</v>
      </c>
      <c r="C7" s="90">
        <v>3</v>
      </c>
      <c r="D7" s="90">
        <v>4</v>
      </c>
      <c r="E7" s="90">
        <v>5</v>
      </c>
    </row>
    <row r="8" spans="1:5" ht="37.5">
      <c r="A8" s="85" t="s">
        <v>223</v>
      </c>
      <c r="B8" s="97" t="s">
        <v>224</v>
      </c>
      <c r="C8" s="98">
        <f>SUM(C13+C9)</f>
        <v>0</v>
      </c>
      <c r="D8" s="98">
        <f>SUM(D13+D9)</f>
        <v>0</v>
      </c>
      <c r="E8" s="98">
        <f>SUM(E13+E9)</f>
        <v>0</v>
      </c>
    </row>
    <row r="9" spans="1:5" ht="18.75">
      <c r="A9" s="85" t="s">
        <v>225</v>
      </c>
      <c r="B9" s="97" t="s">
        <v>226</v>
      </c>
      <c r="C9" s="98">
        <f>SUM(C10)</f>
        <v>-11381.1</v>
      </c>
      <c r="D9" s="98">
        <f aca="true" t="shared" si="0" ref="D9:E11">SUM(D10)</f>
        <v>-9925.8</v>
      </c>
      <c r="E9" s="98">
        <f t="shared" si="0"/>
        <v>-9930.7</v>
      </c>
    </row>
    <row r="10" spans="1:5" ht="18.75">
      <c r="A10" s="83" t="s">
        <v>227</v>
      </c>
      <c r="B10" s="84" t="s">
        <v>228</v>
      </c>
      <c r="C10" s="4">
        <f>SUM(C11)</f>
        <v>-11381.1</v>
      </c>
      <c r="D10" s="4">
        <f t="shared" si="0"/>
        <v>-9925.8</v>
      </c>
      <c r="E10" s="4">
        <f t="shared" si="0"/>
        <v>-9930.7</v>
      </c>
    </row>
    <row r="11" spans="1:5" ht="18.75">
      <c r="A11" s="83" t="s">
        <v>229</v>
      </c>
      <c r="B11" s="84" t="s">
        <v>230</v>
      </c>
      <c r="C11" s="4">
        <f>SUM(C12)</f>
        <v>-11381.1</v>
      </c>
      <c r="D11" s="4">
        <f t="shared" si="0"/>
        <v>-9925.8</v>
      </c>
      <c r="E11" s="4">
        <f t="shared" si="0"/>
        <v>-9930.7</v>
      </c>
    </row>
    <row r="12" spans="1:5" ht="36" customHeight="1">
      <c r="A12" s="83" t="s">
        <v>231</v>
      </c>
      <c r="B12" s="84" t="s">
        <v>232</v>
      </c>
      <c r="C12" s="4">
        <f>-('пр.2'!H46)</f>
        <v>-11381.1</v>
      </c>
      <c r="D12" s="4">
        <f>-('пр.2'!I46)</f>
        <v>-9925.8</v>
      </c>
      <c r="E12" s="4">
        <f>-('пр.2'!J46)</f>
        <v>-9930.7</v>
      </c>
    </row>
    <row r="13" spans="1:5" ht="18.75">
      <c r="A13" s="85" t="s">
        <v>233</v>
      </c>
      <c r="B13" s="97" t="s">
        <v>234</v>
      </c>
      <c r="C13" s="168">
        <f>SUM(C14)</f>
        <v>11381.1</v>
      </c>
      <c r="D13" s="168">
        <f aca="true" t="shared" si="1" ref="D13:E15">SUM(D14)</f>
        <v>9925.8</v>
      </c>
      <c r="E13" s="168">
        <f t="shared" si="1"/>
        <v>9930.7</v>
      </c>
    </row>
    <row r="14" spans="1:5" ht="18.75">
      <c r="A14" s="83" t="s">
        <v>235</v>
      </c>
      <c r="B14" s="84" t="s">
        <v>236</v>
      </c>
      <c r="C14" s="169">
        <f>SUM(C15)</f>
        <v>11381.1</v>
      </c>
      <c r="D14" s="169">
        <f t="shared" si="1"/>
        <v>9925.8</v>
      </c>
      <c r="E14" s="169">
        <f t="shared" si="1"/>
        <v>9930.7</v>
      </c>
    </row>
    <row r="15" spans="1:5" ht="22.5" customHeight="1">
      <c r="A15" s="83" t="s">
        <v>237</v>
      </c>
      <c r="B15" s="84" t="s">
        <v>238</v>
      </c>
      <c r="C15" s="169">
        <f>SUM(C16)</f>
        <v>11381.1</v>
      </c>
      <c r="D15" s="169">
        <f t="shared" si="1"/>
        <v>9925.8</v>
      </c>
      <c r="E15" s="169">
        <f t="shared" si="1"/>
        <v>9930.7</v>
      </c>
    </row>
    <row r="16" spans="1:5" ht="39" customHeight="1">
      <c r="A16" s="83" t="s">
        <v>239</v>
      </c>
      <c r="B16" s="84" t="s">
        <v>240</v>
      </c>
      <c r="C16" s="169">
        <v>11381.1</v>
      </c>
      <c r="D16" s="169">
        <v>9925.8</v>
      </c>
      <c r="E16" s="169">
        <v>9930.7</v>
      </c>
    </row>
    <row r="17" spans="1:5" ht="20.25" customHeight="1">
      <c r="A17" s="85" t="s">
        <v>40</v>
      </c>
      <c r="B17" s="86"/>
      <c r="C17" s="170">
        <f>SUM(C8)</f>
        <v>0</v>
      </c>
      <c r="D17" s="170">
        <f>SUM(D8)</f>
        <v>0</v>
      </c>
      <c r="E17" s="170">
        <f>SUM(E8)</f>
        <v>0</v>
      </c>
    </row>
    <row r="18" spans="2:5" ht="26.25" customHeight="1">
      <c r="B18" s="2"/>
      <c r="E18" t="s">
        <v>32</v>
      </c>
    </row>
    <row r="19" ht="19.5" customHeight="1">
      <c r="B19" s="87"/>
    </row>
    <row r="20" ht="22.5" customHeight="1"/>
    <row r="21" ht="28.5" customHeight="1"/>
    <row r="22" ht="31.5" customHeight="1"/>
    <row r="23" ht="94.5" customHeight="1"/>
    <row r="24" ht="70.5" customHeight="1"/>
  </sheetData>
  <sheetProtection/>
  <mergeCells count="5">
    <mergeCell ref="B1:E1"/>
    <mergeCell ref="A2:C2"/>
    <mergeCell ref="A5:A6"/>
    <mergeCell ref="B5:B6"/>
    <mergeCell ref="C5:E5"/>
  </mergeCells>
  <printOptions/>
  <pageMargins left="0.7086614173228347" right="0.3937007874015748" top="0.7480314960629921" bottom="0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47"/>
  <sheetViews>
    <sheetView tabSelected="1" zoomScalePageLayoutView="0" workbookViewId="0" topLeftCell="A28">
      <selection activeCell="C34" sqref="C34:G34"/>
    </sheetView>
  </sheetViews>
  <sheetFormatPr defaultColWidth="9.140625" defaultRowHeight="15"/>
  <cols>
    <col min="1" max="1" width="9.140625" style="14" customWidth="1"/>
    <col min="2" max="2" width="12.8515625" style="14" customWidth="1"/>
    <col min="3" max="6" width="9.140625" style="14" customWidth="1"/>
    <col min="7" max="7" width="7.28125" style="14" customWidth="1"/>
    <col min="8" max="8" width="11.28125" style="14" customWidth="1"/>
    <col min="9" max="9" width="11.421875" style="14" customWidth="1"/>
    <col min="10" max="10" width="10.421875" style="14" customWidth="1"/>
    <col min="11" max="16384" width="9.140625" style="14" customWidth="1"/>
  </cols>
  <sheetData>
    <row r="2" spans="4:10" ht="15">
      <c r="D2" s="217" t="s">
        <v>273</v>
      </c>
      <c r="E2" s="217"/>
      <c r="F2" s="217"/>
      <c r="G2" s="217"/>
      <c r="H2" s="217"/>
      <c r="I2" s="217"/>
      <c r="J2" s="217"/>
    </row>
    <row r="3" spans="4:10" ht="15">
      <c r="D3" s="217"/>
      <c r="E3" s="217"/>
      <c r="F3" s="217"/>
      <c r="G3" s="217"/>
      <c r="H3" s="217"/>
      <c r="I3" s="217"/>
      <c r="J3" s="217"/>
    </row>
    <row r="4" spans="4:10" ht="15">
      <c r="D4" s="217"/>
      <c r="E4" s="217"/>
      <c r="F4" s="217"/>
      <c r="G4" s="217"/>
      <c r="H4" s="217"/>
      <c r="I4" s="217"/>
      <c r="J4" s="217"/>
    </row>
    <row r="5" spans="4:10" ht="45" customHeight="1">
      <c r="D5" s="217"/>
      <c r="E5" s="217"/>
      <c r="F5" s="217"/>
      <c r="G5" s="217"/>
      <c r="H5" s="217"/>
      <c r="I5" s="217"/>
      <c r="J5" s="217"/>
    </row>
    <row r="6" spans="1:10" ht="15">
      <c r="A6" s="218" t="s">
        <v>274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5">
      <c r="A7" s="218"/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5">
      <c r="A8" s="218"/>
      <c r="B8" s="218"/>
      <c r="C8" s="218"/>
      <c r="D8" s="218"/>
      <c r="E8" s="218"/>
      <c r="F8" s="218"/>
      <c r="G8" s="218"/>
      <c r="H8" s="218"/>
      <c r="I8" s="218"/>
      <c r="J8" s="218"/>
    </row>
    <row r="10" ht="15">
      <c r="J10" s="50" t="s">
        <v>0</v>
      </c>
    </row>
    <row r="11" spans="1:11" ht="15">
      <c r="A11" s="219" t="s">
        <v>1</v>
      </c>
      <c r="B11" s="220"/>
      <c r="C11" s="219" t="s">
        <v>2</v>
      </c>
      <c r="D11" s="223"/>
      <c r="E11" s="223"/>
      <c r="F11" s="223"/>
      <c r="G11" s="220"/>
      <c r="H11" s="225" t="s">
        <v>3</v>
      </c>
      <c r="I11" s="226"/>
      <c r="J11" s="227"/>
      <c r="K11" s="51"/>
    </row>
    <row r="12" spans="1:12" ht="15">
      <c r="A12" s="221"/>
      <c r="B12" s="222"/>
      <c r="C12" s="221"/>
      <c r="D12" s="224"/>
      <c r="E12" s="224"/>
      <c r="F12" s="224"/>
      <c r="G12" s="222"/>
      <c r="H12" s="52" t="s">
        <v>41</v>
      </c>
      <c r="I12" s="53" t="s">
        <v>246</v>
      </c>
      <c r="J12" s="53" t="s">
        <v>272</v>
      </c>
      <c r="L12" s="21"/>
    </row>
    <row r="13" spans="1:12" ht="15">
      <c r="A13" s="211">
        <v>1</v>
      </c>
      <c r="B13" s="211"/>
      <c r="C13" s="211">
        <v>2</v>
      </c>
      <c r="D13" s="211"/>
      <c r="E13" s="211"/>
      <c r="F13" s="211"/>
      <c r="G13" s="211"/>
      <c r="H13" s="52">
        <v>3</v>
      </c>
      <c r="I13" s="52">
        <v>4</v>
      </c>
      <c r="J13" s="52">
        <v>5</v>
      </c>
      <c r="L13" s="21"/>
    </row>
    <row r="14" spans="1:10" ht="15" customHeight="1">
      <c r="A14" s="212" t="s">
        <v>192</v>
      </c>
      <c r="B14" s="212"/>
      <c r="C14" s="213" t="s">
        <v>4</v>
      </c>
      <c r="D14" s="213"/>
      <c r="E14" s="213"/>
      <c r="F14" s="213"/>
      <c r="G14" s="213"/>
      <c r="H14" s="157">
        <f>H15+H17+H23+H25+H28</f>
        <v>2473.5</v>
      </c>
      <c r="I14" s="157">
        <f>I15+I17+I23+I25+I28</f>
        <v>2553.2</v>
      </c>
      <c r="J14" s="157">
        <f>J15+J17+J23+J25+J28</f>
        <v>2624.3</v>
      </c>
    </row>
    <row r="15" spans="1:10" ht="15">
      <c r="A15" s="200" t="s">
        <v>193</v>
      </c>
      <c r="B15" s="201"/>
      <c r="C15" s="214" t="s">
        <v>5</v>
      </c>
      <c r="D15" s="215"/>
      <c r="E15" s="215"/>
      <c r="F15" s="215"/>
      <c r="G15" s="216"/>
      <c r="H15" s="155">
        <f>H16</f>
        <v>1553.5</v>
      </c>
      <c r="I15" s="156">
        <f>I16</f>
        <v>1628.2</v>
      </c>
      <c r="J15" s="156">
        <f>J16</f>
        <v>1694.3</v>
      </c>
    </row>
    <row r="16" spans="1:12" ht="15">
      <c r="A16" s="191" t="s">
        <v>194</v>
      </c>
      <c r="B16" s="193"/>
      <c r="C16" s="208" t="s">
        <v>6</v>
      </c>
      <c r="D16" s="209"/>
      <c r="E16" s="209"/>
      <c r="F16" s="209"/>
      <c r="G16" s="210"/>
      <c r="H16" s="153">
        <v>1553.5</v>
      </c>
      <c r="I16" s="154">
        <v>1628.2</v>
      </c>
      <c r="J16" s="154">
        <v>1694.3</v>
      </c>
      <c r="K16" s="51"/>
      <c r="L16" s="21"/>
    </row>
    <row r="17" spans="1:10" s="36" customFormat="1" ht="15">
      <c r="A17" s="200" t="s">
        <v>195</v>
      </c>
      <c r="B17" s="201"/>
      <c r="C17" s="185" t="s">
        <v>7</v>
      </c>
      <c r="D17" s="186"/>
      <c r="E17" s="186"/>
      <c r="F17" s="186"/>
      <c r="G17" s="187"/>
      <c r="H17" s="155">
        <f>H18+H20</f>
        <v>710</v>
      </c>
      <c r="I17" s="157">
        <f>I18+I20</f>
        <v>715</v>
      </c>
      <c r="J17" s="157">
        <f>J18+J20</f>
        <v>720</v>
      </c>
    </row>
    <row r="18" spans="1:12" ht="15">
      <c r="A18" s="191" t="s">
        <v>196</v>
      </c>
      <c r="B18" s="193"/>
      <c r="C18" s="205" t="s">
        <v>8</v>
      </c>
      <c r="D18" s="206"/>
      <c r="E18" s="206"/>
      <c r="F18" s="206"/>
      <c r="G18" s="207"/>
      <c r="H18" s="153">
        <f>H19</f>
        <v>110</v>
      </c>
      <c r="I18" s="152">
        <f>I19</f>
        <v>115</v>
      </c>
      <c r="J18" s="152">
        <f>J19</f>
        <v>120</v>
      </c>
      <c r="L18" s="21"/>
    </row>
    <row r="19" spans="1:13" ht="39" customHeight="1">
      <c r="A19" s="191" t="s">
        <v>197</v>
      </c>
      <c r="B19" s="193"/>
      <c r="C19" s="194" t="s">
        <v>9</v>
      </c>
      <c r="D19" s="195"/>
      <c r="E19" s="195"/>
      <c r="F19" s="195"/>
      <c r="G19" s="196"/>
      <c r="H19" s="153">
        <v>110</v>
      </c>
      <c r="I19" s="152">
        <v>115</v>
      </c>
      <c r="J19" s="152">
        <v>120</v>
      </c>
      <c r="L19" s="35"/>
      <c r="M19" s="21"/>
    </row>
    <row r="20" spans="1:10" ht="15">
      <c r="A20" s="191" t="s">
        <v>198</v>
      </c>
      <c r="B20" s="193"/>
      <c r="C20" s="205" t="s">
        <v>10</v>
      </c>
      <c r="D20" s="206"/>
      <c r="E20" s="206"/>
      <c r="F20" s="206"/>
      <c r="G20" s="207"/>
      <c r="H20" s="153">
        <f>+H21+H22</f>
        <v>600</v>
      </c>
      <c r="I20" s="153">
        <f>+I21+I22</f>
        <v>600</v>
      </c>
      <c r="J20" s="152">
        <f>+J21+J22</f>
        <v>600</v>
      </c>
    </row>
    <row r="21" spans="1:10" ht="38.25" customHeight="1">
      <c r="A21" s="191" t="s">
        <v>199</v>
      </c>
      <c r="B21" s="193"/>
      <c r="C21" s="194" t="s">
        <v>11</v>
      </c>
      <c r="D21" s="195"/>
      <c r="E21" s="195"/>
      <c r="F21" s="195"/>
      <c r="G21" s="196"/>
      <c r="H21" s="153">
        <v>200</v>
      </c>
      <c r="I21" s="152">
        <v>200</v>
      </c>
      <c r="J21" s="152">
        <v>200</v>
      </c>
    </row>
    <row r="22" spans="1:10" ht="38.25" customHeight="1">
      <c r="A22" s="191" t="s">
        <v>200</v>
      </c>
      <c r="B22" s="193"/>
      <c r="C22" s="194" t="s">
        <v>12</v>
      </c>
      <c r="D22" s="195"/>
      <c r="E22" s="195"/>
      <c r="F22" s="195"/>
      <c r="G22" s="196"/>
      <c r="H22" s="153">
        <v>400</v>
      </c>
      <c r="I22" s="152">
        <v>400</v>
      </c>
      <c r="J22" s="152">
        <v>400</v>
      </c>
    </row>
    <row r="23" spans="1:10" ht="15">
      <c r="A23" s="200" t="s">
        <v>201</v>
      </c>
      <c r="B23" s="201"/>
      <c r="C23" s="185" t="s">
        <v>13</v>
      </c>
      <c r="D23" s="186"/>
      <c r="E23" s="186"/>
      <c r="F23" s="186"/>
      <c r="G23" s="187"/>
      <c r="H23" s="155">
        <f>+H24</f>
        <v>4</v>
      </c>
      <c r="I23" s="155">
        <f>+I24</f>
        <v>4</v>
      </c>
      <c r="J23" s="157">
        <f>+J24</f>
        <v>4</v>
      </c>
    </row>
    <row r="24" spans="1:10" ht="76.5" customHeight="1">
      <c r="A24" s="191" t="s">
        <v>202</v>
      </c>
      <c r="B24" s="193"/>
      <c r="C24" s="194" t="s">
        <v>14</v>
      </c>
      <c r="D24" s="195"/>
      <c r="E24" s="195"/>
      <c r="F24" s="195"/>
      <c r="G24" s="196"/>
      <c r="H24" s="153">
        <v>4</v>
      </c>
      <c r="I24" s="152">
        <v>4</v>
      </c>
      <c r="J24" s="152">
        <v>4</v>
      </c>
    </row>
    <row r="25" spans="1:10" ht="29.25" customHeight="1">
      <c r="A25" s="200" t="s">
        <v>203</v>
      </c>
      <c r="B25" s="201"/>
      <c r="C25" s="202" t="s">
        <v>15</v>
      </c>
      <c r="D25" s="203"/>
      <c r="E25" s="203"/>
      <c r="F25" s="203"/>
      <c r="G25" s="204"/>
      <c r="H25" s="155">
        <f>+H26+H27</f>
        <v>6</v>
      </c>
      <c r="I25" s="155">
        <f>+I26+I27</f>
        <v>6</v>
      </c>
      <c r="J25" s="157">
        <f>+J26+J27</f>
        <v>6</v>
      </c>
    </row>
    <row r="26" spans="1:10" ht="79.5" customHeight="1">
      <c r="A26" s="191" t="s">
        <v>204</v>
      </c>
      <c r="B26" s="193"/>
      <c r="C26" s="194" t="s">
        <v>16</v>
      </c>
      <c r="D26" s="195"/>
      <c r="E26" s="195"/>
      <c r="F26" s="195"/>
      <c r="G26" s="196"/>
      <c r="H26" s="153">
        <v>6</v>
      </c>
      <c r="I26" s="152">
        <v>6</v>
      </c>
      <c r="J26" s="152">
        <v>6</v>
      </c>
    </row>
    <row r="27" spans="1:10" ht="66.75" customHeight="1" hidden="1">
      <c r="A27" s="191" t="s">
        <v>205</v>
      </c>
      <c r="B27" s="193"/>
      <c r="C27" s="194" t="s">
        <v>17</v>
      </c>
      <c r="D27" s="195"/>
      <c r="E27" s="195"/>
      <c r="F27" s="195"/>
      <c r="G27" s="196"/>
      <c r="H27" s="153">
        <v>0</v>
      </c>
      <c r="I27" s="152">
        <v>0</v>
      </c>
      <c r="J27" s="152">
        <v>0</v>
      </c>
    </row>
    <row r="28" spans="1:10" ht="30.75" customHeight="1">
      <c r="A28" s="233" t="s">
        <v>249</v>
      </c>
      <c r="B28" s="234"/>
      <c r="C28" s="235" t="s">
        <v>250</v>
      </c>
      <c r="D28" s="236"/>
      <c r="E28" s="236"/>
      <c r="F28" s="236"/>
      <c r="G28" s="237"/>
      <c r="H28" s="157">
        <f>H30+H29</f>
        <v>200</v>
      </c>
      <c r="I28" s="157">
        <f>I30+I29</f>
        <v>200</v>
      </c>
      <c r="J28" s="157">
        <f>J30+J29</f>
        <v>200</v>
      </c>
    </row>
    <row r="29" spans="1:10" ht="90" customHeight="1">
      <c r="A29" s="228" t="s">
        <v>287</v>
      </c>
      <c r="B29" s="229"/>
      <c r="C29" s="230" t="s">
        <v>288</v>
      </c>
      <c r="D29" s="231"/>
      <c r="E29" s="231"/>
      <c r="F29" s="231"/>
      <c r="G29" s="232"/>
      <c r="H29" s="153">
        <v>100</v>
      </c>
      <c r="I29" s="153">
        <v>100</v>
      </c>
      <c r="J29" s="152">
        <v>100</v>
      </c>
    </row>
    <row r="30" spans="1:10" ht="51.75" customHeight="1">
      <c r="A30" s="228" t="s">
        <v>251</v>
      </c>
      <c r="B30" s="229"/>
      <c r="C30" s="230" t="s">
        <v>286</v>
      </c>
      <c r="D30" s="231"/>
      <c r="E30" s="231"/>
      <c r="F30" s="231"/>
      <c r="G30" s="232"/>
      <c r="H30" s="153">
        <v>100</v>
      </c>
      <c r="I30" s="153">
        <v>100</v>
      </c>
      <c r="J30" s="152">
        <v>100</v>
      </c>
    </row>
    <row r="31" spans="1:11" ht="15">
      <c r="A31" s="200" t="s">
        <v>206</v>
      </c>
      <c r="B31" s="201"/>
      <c r="C31" s="185" t="s">
        <v>18</v>
      </c>
      <c r="D31" s="186"/>
      <c r="E31" s="186"/>
      <c r="F31" s="186"/>
      <c r="G31" s="187"/>
      <c r="H31" s="155">
        <f>H32</f>
        <v>8907.6</v>
      </c>
      <c r="I31" s="155">
        <f>I32</f>
        <v>7372.6</v>
      </c>
      <c r="J31" s="157">
        <f>J32</f>
        <v>7306.400000000001</v>
      </c>
      <c r="K31" s="163"/>
    </row>
    <row r="32" spans="1:11" ht="27" customHeight="1">
      <c r="A32" s="191" t="s">
        <v>207</v>
      </c>
      <c r="B32" s="193"/>
      <c r="C32" s="197" t="s">
        <v>19</v>
      </c>
      <c r="D32" s="198"/>
      <c r="E32" s="198"/>
      <c r="F32" s="198"/>
      <c r="G32" s="199"/>
      <c r="H32" s="153">
        <f>SUM(H33+H37+H40+H43)</f>
        <v>8907.6</v>
      </c>
      <c r="I32" s="153">
        <f>SUM(I33+I37+I40+I43)</f>
        <v>7372.6</v>
      </c>
      <c r="J32" s="152">
        <f>SUM(J33+J37+J40+J43)</f>
        <v>7306.400000000001</v>
      </c>
      <c r="K32" s="163"/>
    </row>
    <row r="33" spans="1:10" ht="24.75" customHeight="1">
      <c r="A33" s="191" t="s">
        <v>208</v>
      </c>
      <c r="B33" s="193"/>
      <c r="C33" s="197" t="s">
        <v>20</v>
      </c>
      <c r="D33" s="198"/>
      <c r="E33" s="198"/>
      <c r="F33" s="198"/>
      <c r="G33" s="199"/>
      <c r="H33" s="151">
        <f>H36+H35+H34</f>
        <v>6675.1</v>
      </c>
      <c r="I33" s="151">
        <f>I36+I35+I34</f>
        <v>6595.400000000001</v>
      </c>
      <c r="J33" s="152">
        <f>J36+J35+J34</f>
        <v>6524.3</v>
      </c>
    </row>
    <row r="34" spans="1:10" ht="39" customHeight="1">
      <c r="A34" s="191" t="s">
        <v>299</v>
      </c>
      <c r="B34" s="192"/>
      <c r="C34" s="188" t="s">
        <v>241</v>
      </c>
      <c r="D34" s="189"/>
      <c r="E34" s="189"/>
      <c r="F34" s="189"/>
      <c r="G34" s="190"/>
      <c r="H34" s="151">
        <v>918.5</v>
      </c>
      <c r="I34" s="153">
        <v>1006</v>
      </c>
      <c r="J34" s="152">
        <v>1005.9</v>
      </c>
    </row>
    <row r="35" spans="1:11" ht="32.25" customHeight="1">
      <c r="A35" s="191" t="s">
        <v>209</v>
      </c>
      <c r="B35" s="193"/>
      <c r="C35" s="197" t="s">
        <v>21</v>
      </c>
      <c r="D35" s="198"/>
      <c r="E35" s="198"/>
      <c r="F35" s="198"/>
      <c r="G35" s="199"/>
      <c r="H35" s="151">
        <v>5020.5</v>
      </c>
      <c r="I35" s="152">
        <v>4853.3</v>
      </c>
      <c r="J35" s="152">
        <v>4782.3</v>
      </c>
      <c r="K35" s="54" t="s">
        <v>32</v>
      </c>
    </row>
    <row r="36" spans="1:10" ht="52.5" customHeight="1">
      <c r="A36" s="191" t="s">
        <v>210</v>
      </c>
      <c r="B36" s="193"/>
      <c r="C36" s="197" t="s">
        <v>22</v>
      </c>
      <c r="D36" s="198"/>
      <c r="E36" s="198"/>
      <c r="F36" s="198"/>
      <c r="G36" s="199"/>
      <c r="H36" s="151">
        <v>736.1</v>
      </c>
      <c r="I36" s="152">
        <v>736.1</v>
      </c>
      <c r="J36" s="152">
        <v>736.1</v>
      </c>
    </row>
    <row r="37" spans="1:10" ht="29.25" customHeight="1">
      <c r="A37" s="191" t="s">
        <v>211</v>
      </c>
      <c r="B37" s="193"/>
      <c r="C37" s="197" t="s">
        <v>23</v>
      </c>
      <c r="D37" s="198"/>
      <c r="E37" s="198"/>
      <c r="F37" s="198"/>
      <c r="G37" s="199"/>
      <c r="H37" s="151">
        <f>H38</f>
        <v>636.3</v>
      </c>
      <c r="I37" s="154">
        <f>I38</f>
        <v>636.3</v>
      </c>
      <c r="J37" s="154">
        <f>J38</f>
        <v>636.3</v>
      </c>
    </row>
    <row r="38" spans="1:10" ht="15">
      <c r="A38" s="191" t="s">
        <v>212</v>
      </c>
      <c r="B38" s="193"/>
      <c r="C38" s="197" t="s">
        <v>24</v>
      </c>
      <c r="D38" s="198"/>
      <c r="E38" s="198"/>
      <c r="F38" s="198"/>
      <c r="G38" s="199"/>
      <c r="H38" s="151">
        <f>H39</f>
        <v>636.3</v>
      </c>
      <c r="I38" s="154">
        <f>I39</f>
        <v>636.3</v>
      </c>
      <c r="J38" s="154">
        <f>J39</f>
        <v>636.3</v>
      </c>
    </row>
    <row r="39" spans="1:10" ht="21.75" customHeight="1">
      <c r="A39" s="191" t="s">
        <v>213</v>
      </c>
      <c r="B39" s="193"/>
      <c r="C39" s="197" t="s">
        <v>25</v>
      </c>
      <c r="D39" s="198"/>
      <c r="E39" s="198"/>
      <c r="F39" s="198"/>
      <c r="G39" s="199"/>
      <c r="H39" s="151">
        <v>636.3</v>
      </c>
      <c r="I39" s="154">
        <v>636.3</v>
      </c>
      <c r="J39" s="154">
        <v>636.3</v>
      </c>
    </row>
    <row r="40" spans="1:10" ht="26.25" customHeight="1">
      <c r="A40" s="191" t="s">
        <v>214</v>
      </c>
      <c r="B40" s="193"/>
      <c r="C40" s="197" t="s">
        <v>26</v>
      </c>
      <c r="D40" s="198"/>
      <c r="E40" s="198"/>
      <c r="F40" s="198"/>
      <c r="G40" s="199"/>
      <c r="H40" s="153">
        <f>H41+H42</f>
        <v>135</v>
      </c>
      <c r="I40" s="152">
        <f>I41+I42</f>
        <v>140.9</v>
      </c>
      <c r="J40" s="152">
        <f>J41+J42</f>
        <v>145.8</v>
      </c>
    </row>
    <row r="41" spans="1:10" ht="41.25" customHeight="1">
      <c r="A41" s="191" t="s">
        <v>215</v>
      </c>
      <c r="B41" s="193"/>
      <c r="C41" s="197" t="s">
        <v>27</v>
      </c>
      <c r="D41" s="198"/>
      <c r="E41" s="198"/>
      <c r="F41" s="198"/>
      <c r="G41" s="199"/>
      <c r="H41" s="153">
        <v>133</v>
      </c>
      <c r="I41" s="154">
        <v>138.9</v>
      </c>
      <c r="J41" s="152">
        <v>143.8</v>
      </c>
    </row>
    <row r="42" spans="1:10" ht="33" customHeight="1">
      <c r="A42" s="191" t="s">
        <v>216</v>
      </c>
      <c r="B42" s="193"/>
      <c r="C42" s="197" t="s">
        <v>28</v>
      </c>
      <c r="D42" s="198"/>
      <c r="E42" s="198"/>
      <c r="F42" s="198"/>
      <c r="G42" s="199"/>
      <c r="H42" s="153">
        <v>2</v>
      </c>
      <c r="I42" s="152">
        <v>2</v>
      </c>
      <c r="J42" s="152">
        <v>2</v>
      </c>
    </row>
    <row r="43" spans="1:10" ht="18" customHeight="1">
      <c r="A43" s="191" t="s">
        <v>217</v>
      </c>
      <c r="B43" s="193"/>
      <c r="C43" s="197" t="s">
        <v>29</v>
      </c>
      <c r="D43" s="198"/>
      <c r="E43" s="198"/>
      <c r="F43" s="198"/>
      <c r="G43" s="199"/>
      <c r="H43" s="153">
        <f aca="true" t="shared" si="0" ref="H43:J44">H44</f>
        <v>1461.2</v>
      </c>
      <c r="I43" s="152">
        <f t="shared" si="0"/>
        <v>0</v>
      </c>
      <c r="J43" s="152">
        <f t="shared" si="0"/>
        <v>0</v>
      </c>
    </row>
    <row r="44" spans="1:10" ht="67.5" customHeight="1">
      <c r="A44" s="191" t="s">
        <v>218</v>
      </c>
      <c r="B44" s="193"/>
      <c r="C44" s="194" t="s">
        <v>30</v>
      </c>
      <c r="D44" s="195"/>
      <c r="E44" s="195"/>
      <c r="F44" s="195"/>
      <c r="G44" s="196"/>
      <c r="H44" s="151">
        <f t="shared" si="0"/>
        <v>1461.2</v>
      </c>
      <c r="I44" s="152">
        <f t="shared" si="0"/>
        <v>0</v>
      </c>
      <c r="J44" s="152">
        <f t="shared" si="0"/>
        <v>0</v>
      </c>
    </row>
    <row r="45" spans="1:11" ht="75" customHeight="1">
      <c r="A45" s="191" t="s">
        <v>219</v>
      </c>
      <c r="B45" s="193"/>
      <c r="C45" s="194" t="s">
        <v>242</v>
      </c>
      <c r="D45" s="195"/>
      <c r="E45" s="195"/>
      <c r="F45" s="195"/>
      <c r="G45" s="196"/>
      <c r="H45" s="151">
        <v>1461.2</v>
      </c>
      <c r="I45" s="152">
        <v>0</v>
      </c>
      <c r="J45" s="152">
        <v>0</v>
      </c>
      <c r="K45" s="14" t="s">
        <v>32</v>
      </c>
    </row>
    <row r="46" spans="1:10" ht="15">
      <c r="A46" s="183"/>
      <c r="B46" s="184"/>
      <c r="C46" s="185" t="s">
        <v>31</v>
      </c>
      <c r="D46" s="186"/>
      <c r="E46" s="186"/>
      <c r="F46" s="186"/>
      <c r="G46" s="187"/>
      <c r="H46" s="155">
        <f>H14+H31</f>
        <v>11381.1</v>
      </c>
      <c r="I46" s="157">
        <f>I14+I31</f>
        <v>9925.8</v>
      </c>
      <c r="J46" s="157">
        <f>J14+J31</f>
        <v>9930.7</v>
      </c>
    </row>
    <row r="47" ht="15">
      <c r="J47" s="14" t="s">
        <v>32</v>
      </c>
    </row>
  </sheetData>
  <sheetProtection/>
  <mergeCells count="73">
    <mergeCell ref="A29:B29"/>
    <mergeCell ref="C29:G29"/>
    <mergeCell ref="A28:B28"/>
    <mergeCell ref="A30:B30"/>
    <mergeCell ref="C28:G28"/>
    <mergeCell ref="C30:G30"/>
    <mergeCell ref="D2:J5"/>
    <mergeCell ref="A6:J8"/>
    <mergeCell ref="A11:B12"/>
    <mergeCell ref="C11:G12"/>
    <mergeCell ref="H11:J11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31:B31"/>
    <mergeCell ref="C31:G31"/>
    <mergeCell ref="A32:B32"/>
    <mergeCell ref="C32:G32"/>
    <mergeCell ref="A33:B33"/>
    <mergeCell ref="C33:G33"/>
    <mergeCell ref="A39:B39"/>
    <mergeCell ref="C39:G39"/>
    <mergeCell ref="A40:B40"/>
    <mergeCell ref="C40:G40"/>
    <mergeCell ref="A35:B35"/>
    <mergeCell ref="C35:G35"/>
    <mergeCell ref="A36:B36"/>
    <mergeCell ref="C36:G36"/>
    <mergeCell ref="A37:B37"/>
    <mergeCell ref="C37:G37"/>
    <mergeCell ref="A46:B46"/>
    <mergeCell ref="C46:G46"/>
    <mergeCell ref="C34:G34"/>
    <mergeCell ref="A34:B34"/>
    <mergeCell ref="A44:B44"/>
    <mergeCell ref="C44:G44"/>
    <mergeCell ref="A45:B45"/>
    <mergeCell ref="C45:G45"/>
    <mergeCell ref="A41:B41"/>
    <mergeCell ref="C41:G41"/>
    <mergeCell ref="A42:B42"/>
    <mergeCell ref="C42:G42"/>
    <mergeCell ref="A43:B43"/>
    <mergeCell ref="C43:G43"/>
    <mergeCell ref="A38:B38"/>
    <mergeCell ref="C38:G38"/>
  </mergeCells>
  <printOptions/>
  <pageMargins left="0.7086614173228347" right="0" top="0.7480314960629921" bottom="0.3937007874015748" header="0.31496062992125984" footer="0"/>
  <pageSetup fitToHeight="2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9"/>
  <sheetViews>
    <sheetView zoomScalePageLayoutView="0" workbookViewId="0" topLeftCell="A21">
      <selection activeCell="F1" sqref="A1:F39"/>
    </sheetView>
  </sheetViews>
  <sheetFormatPr defaultColWidth="9.140625" defaultRowHeight="15"/>
  <cols>
    <col min="1" max="1" width="46.8515625" style="14" customWidth="1"/>
    <col min="2" max="2" width="7.8515625" style="14" customWidth="1"/>
    <col min="3" max="3" width="8.00390625" style="14" customWidth="1"/>
    <col min="4" max="4" width="9.421875" style="14" bestFit="1" customWidth="1"/>
    <col min="5" max="6" width="9.28125" style="14" bestFit="1" customWidth="1"/>
    <col min="7" max="7" width="9.140625" style="55" customWidth="1"/>
    <col min="8" max="16384" width="9.140625" style="14" customWidth="1"/>
  </cols>
  <sheetData>
    <row r="2" spans="1:7" s="1" customFormat="1" ht="94.5" customHeight="1">
      <c r="A2" s="238" t="s">
        <v>275</v>
      </c>
      <c r="B2" s="239"/>
      <c r="C2" s="239"/>
      <c r="D2" s="239"/>
      <c r="E2" s="239"/>
      <c r="F2" s="239"/>
      <c r="G2" s="5"/>
    </row>
    <row r="3" ht="15">
      <c r="A3" s="42"/>
    </row>
    <row r="4" ht="15">
      <c r="A4" s="56"/>
    </row>
    <row r="5" spans="1:6" ht="85.5" customHeight="1">
      <c r="A5" s="240" t="s">
        <v>276</v>
      </c>
      <c r="B5" s="241"/>
      <c r="C5" s="241"/>
      <c r="D5" s="241"/>
      <c r="E5" s="242"/>
      <c r="F5" s="242"/>
    </row>
    <row r="6" ht="7.5" customHeight="1">
      <c r="A6" s="57"/>
    </row>
    <row r="7" spans="1:6" ht="15.75">
      <c r="A7" s="243" t="s">
        <v>43</v>
      </c>
      <c r="B7" s="244"/>
      <c r="C7" s="244"/>
      <c r="D7" s="244"/>
      <c r="E7" s="244"/>
      <c r="F7" s="244"/>
    </row>
    <row r="8" spans="1:7" ht="15.75">
      <c r="A8" s="245" t="s">
        <v>42</v>
      </c>
      <c r="B8" s="245" t="s">
        <v>44</v>
      </c>
      <c r="C8" s="245" t="s">
        <v>45</v>
      </c>
      <c r="D8" s="248" t="s">
        <v>3</v>
      </c>
      <c r="E8" s="248"/>
      <c r="F8" s="248"/>
      <c r="G8" s="58"/>
    </row>
    <row r="9" spans="1:7" ht="15.75">
      <c r="A9" s="246"/>
      <c r="B9" s="247"/>
      <c r="C9" s="247"/>
      <c r="D9" s="59" t="s">
        <v>41</v>
      </c>
      <c r="E9" s="59" t="s">
        <v>246</v>
      </c>
      <c r="F9" s="59" t="s">
        <v>272</v>
      </c>
      <c r="G9" s="58"/>
    </row>
    <row r="10" spans="1:7" s="60" customFormat="1" ht="15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8"/>
    </row>
    <row r="11" spans="1:7" ht="24" customHeight="1">
      <c r="A11" s="61" t="s">
        <v>46</v>
      </c>
      <c r="B11" s="62" t="s">
        <v>47</v>
      </c>
      <c r="C11" s="62" t="s">
        <v>48</v>
      </c>
      <c r="D11" s="63">
        <f>SUM(D12:D16)</f>
        <v>4564.3</v>
      </c>
      <c r="E11" s="63">
        <f>SUM(E12:E16)</f>
        <v>3878.2999999999997</v>
      </c>
      <c r="F11" s="63">
        <f>SUM(F12:F16)</f>
        <v>3818.2999999999997</v>
      </c>
      <c r="G11" s="64"/>
    </row>
    <row r="12" spans="1:7" ht="54.75" customHeight="1">
      <c r="A12" s="41" t="s">
        <v>49</v>
      </c>
      <c r="B12" s="65" t="s">
        <v>47</v>
      </c>
      <c r="C12" s="65" t="s">
        <v>50</v>
      </c>
      <c r="D12" s="66">
        <f>'пр.5.'!F11</f>
        <v>880</v>
      </c>
      <c r="E12" s="66">
        <f>'пр.5.'!G11</f>
        <v>880</v>
      </c>
      <c r="F12" s="66">
        <f>'пр.5.'!H11</f>
        <v>880</v>
      </c>
      <c r="G12" s="67" t="s">
        <v>32</v>
      </c>
    </row>
    <row r="13" spans="1:7" ht="79.5" customHeight="1">
      <c r="A13" s="41" t="s">
        <v>51</v>
      </c>
      <c r="B13" s="65" t="s">
        <v>47</v>
      </c>
      <c r="C13" s="65" t="s">
        <v>52</v>
      </c>
      <c r="D13" s="59">
        <f>'пр.5.'!F18</f>
        <v>3044.2</v>
      </c>
      <c r="E13" s="59">
        <f>'пр.5.'!G18</f>
        <v>2988.2999999999997</v>
      </c>
      <c r="F13" s="59">
        <f>'пр.5.'!H18</f>
        <v>2928.2999999999997</v>
      </c>
      <c r="G13" s="67" t="s">
        <v>32</v>
      </c>
    </row>
    <row r="14" spans="1:7" ht="57" customHeight="1">
      <c r="A14" s="30" t="s">
        <v>53</v>
      </c>
      <c r="B14" s="65" t="s">
        <v>47</v>
      </c>
      <c r="C14" s="65" t="s">
        <v>54</v>
      </c>
      <c r="D14" s="66">
        <f>'пр.5.'!F36</f>
        <v>185.1</v>
      </c>
      <c r="E14" s="66">
        <f>'пр.5.'!G36</f>
        <v>0</v>
      </c>
      <c r="F14" s="66">
        <f>'пр.5.'!H36</f>
        <v>0</v>
      </c>
      <c r="G14" s="67"/>
    </row>
    <row r="15" spans="1:7" ht="19.5" customHeight="1">
      <c r="A15" s="108" t="s">
        <v>289</v>
      </c>
      <c r="B15" s="65" t="s">
        <v>47</v>
      </c>
      <c r="C15" s="65" t="s">
        <v>69</v>
      </c>
      <c r="D15" s="66">
        <f>'пр.5.'!F44</f>
        <v>445</v>
      </c>
      <c r="E15" s="66">
        <f>'пр.5.'!G44</f>
        <v>0</v>
      </c>
      <c r="F15" s="66">
        <f>'пр.5.'!H44</f>
        <v>0</v>
      </c>
      <c r="G15" s="67"/>
    </row>
    <row r="16" spans="1:7" ht="24" customHeight="1">
      <c r="A16" s="41" t="s">
        <v>55</v>
      </c>
      <c r="B16" s="65" t="s">
        <v>47</v>
      </c>
      <c r="C16" s="65">
        <v>11</v>
      </c>
      <c r="D16" s="66">
        <v>10</v>
      </c>
      <c r="E16" s="66">
        <v>10</v>
      </c>
      <c r="F16" s="66">
        <v>10</v>
      </c>
      <c r="G16" s="67"/>
    </row>
    <row r="17" spans="1:7" ht="22.5" customHeight="1">
      <c r="A17" s="61" t="s">
        <v>56</v>
      </c>
      <c r="B17" s="62" t="s">
        <v>50</v>
      </c>
      <c r="C17" s="62" t="s">
        <v>48</v>
      </c>
      <c r="D17" s="63">
        <f>D18</f>
        <v>133</v>
      </c>
      <c r="E17" s="68">
        <f>E18</f>
        <v>138.9</v>
      </c>
      <c r="F17" s="63">
        <f>F18</f>
        <v>143.8</v>
      </c>
      <c r="G17" s="64"/>
    </row>
    <row r="18" spans="1:7" ht="23.25" customHeight="1">
      <c r="A18" s="41" t="s">
        <v>57</v>
      </c>
      <c r="B18" s="65" t="s">
        <v>50</v>
      </c>
      <c r="C18" s="65" t="s">
        <v>58</v>
      </c>
      <c r="D18" s="66">
        <f>'пр.5.'!F54</f>
        <v>133</v>
      </c>
      <c r="E18" s="59">
        <f>'пр.5.'!G54</f>
        <v>138.9</v>
      </c>
      <c r="F18" s="59">
        <f>'пр.5.'!H54</f>
        <v>143.8</v>
      </c>
      <c r="G18" s="67"/>
    </row>
    <row r="19" spans="1:7" ht="44.25" customHeight="1">
      <c r="A19" s="69" t="s">
        <v>59</v>
      </c>
      <c r="B19" s="62" t="s">
        <v>58</v>
      </c>
      <c r="C19" s="62" t="s">
        <v>48</v>
      </c>
      <c r="D19" s="63">
        <f>D20</f>
        <v>50</v>
      </c>
      <c r="E19" s="63">
        <f>E20</f>
        <v>100</v>
      </c>
      <c r="F19" s="63">
        <f>F20</f>
        <v>50</v>
      </c>
      <c r="G19" s="64"/>
    </row>
    <row r="20" spans="1:7" ht="66" customHeight="1">
      <c r="A20" s="41" t="s">
        <v>191</v>
      </c>
      <c r="B20" s="65" t="s">
        <v>58</v>
      </c>
      <c r="C20" s="65">
        <v>10</v>
      </c>
      <c r="D20" s="66">
        <f>'пр.5.'!F58</f>
        <v>50</v>
      </c>
      <c r="E20" s="66">
        <f>'пр.5.'!G58</f>
        <v>100</v>
      </c>
      <c r="F20" s="66">
        <f>'пр.5.'!H58</f>
        <v>50</v>
      </c>
      <c r="G20" s="67"/>
    </row>
    <row r="21" spans="1:7" ht="26.25" customHeight="1">
      <c r="A21" s="61" t="s">
        <v>60</v>
      </c>
      <c r="B21" s="62" t="s">
        <v>52</v>
      </c>
      <c r="C21" s="62" t="s">
        <v>48</v>
      </c>
      <c r="D21" s="63">
        <f>D22+D23</f>
        <v>1461.2</v>
      </c>
      <c r="E21" s="63">
        <f>E22+E23</f>
        <v>0</v>
      </c>
      <c r="F21" s="63">
        <f>F22+F23</f>
        <v>0</v>
      </c>
      <c r="G21" s="64"/>
    </row>
    <row r="22" spans="1:7" ht="30.75" customHeight="1">
      <c r="A22" s="41" t="s">
        <v>61</v>
      </c>
      <c r="B22" s="65" t="s">
        <v>52</v>
      </c>
      <c r="C22" s="65" t="s">
        <v>62</v>
      </c>
      <c r="D22" s="66">
        <f>'пр.5.'!F67</f>
        <v>1461.2</v>
      </c>
      <c r="E22" s="66">
        <f>'пр.5.'!G67</f>
        <v>0</v>
      </c>
      <c r="F22" s="66">
        <f>'пр.5.'!H67</f>
        <v>0</v>
      </c>
      <c r="G22" s="67"/>
    </row>
    <row r="23" spans="1:7" ht="30.75" customHeight="1" hidden="1">
      <c r="A23" s="41" t="s">
        <v>63</v>
      </c>
      <c r="B23" s="65" t="s">
        <v>52</v>
      </c>
      <c r="C23" s="65" t="s">
        <v>64</v>
      </c>
      <c r="D23" s="66">
        <v>0</v>
      </c>
      <c r="E23" s="66">
        <v>0</v>
      </c>
      <c r="F23" s="66">
        <v>0</v>
      </c>
      <c r="G23" s="67"/>
    </row>
    <row r="24" spans="1:7" ht="32.25" customHeight="1">
      <c r="A24" s="61" t="s">
        <v>65</v>
      </c>
      <c r="B24" s="62" t="s">
        <v>66</v>
      </c>
      <c r="C24" s="62" t="s">
        <v>48</v>
      </c>
      <c r="D24" s="63">
        <f>+D25</f>
        <v>1579.9</v>
      </c>
      <c r="E24" s="63">
        <f>+E25</f>
        <v>2048.4</v>
      </c>
      <c r="F24" s="63">
        <f>+F25</f>
        <v>2048.4</v>
      </c>
      <c r="G24" s="64"/>
    </row>
    <row r="25" spans="1:7" ht="19.5" customHeight="1">
      <c r="A25" s="41" t="s">
        <v>67</v>
      </c>
      <c r="B25" s="65" t="s">
        <v>66</v>
      </c>
      <c r="C25" s="65" t="s">
        <v>58</v>
      </c>
      <c r="D25" s="66">
        <f>'пр.5.'!F78</f>
        <v>1579.9</v>
      </c>
      <c r="E25" s="66">
        <f>'пр.5.'!G78</f>
        <v>2048.4</v>
      </c>
      <c r="F25" s="66">
        <f>'пр.5.'!H78</f>
        <v>2048.4</v>
      </c>
      <c r="G25" s="67" t="s">
        <v>32</v>
      </c>
    </row>
    <row r="26" spans="1:7" ht="21" customHeight="1">
      <c r="A26" s="61" t="s">
        <v>68</v>
      </c>
      <c r="B26" s="62" t="s">
        <v>69</v>
      </c>
      <c r="C26" s="62" t="s">
        <v>48</v>
      </c>
      <c r="D26" s="68">
        <f>D27</f>
        <v>6.3</v>
      </c>
      <c r="E26" s="63">
        <f>E27</f>
        <v>0</v>
      </c>
      <c r="F26" s="63">
        <f>F27</f>
        <v>0</v>
      </c>
      <c r="G26" s="64"/>
    </row>
    <row r="27" spans="1:7" ht="26.25" customHeight="1">
      <c r="A27" s="41" t="s">
        <v>70</v>
      </c>
      <c r="B27" s="65" t="s">
        <v>69</v>
      </c>
      <c r="C27" s="65" t="s">
        <v>69</v>
      </c>
      <c r="D27" s="59">
        <f>'пр.5.'!F94</f>
        <v>6.3</v>
      </c>
      <c r="E27" s="66">
        <f>'пр.5.'!G94</f>
        <v>0</v>
      </c>
      <c r="F27" s="66">
        <f>'пр.5.'!H94</f>
        <v>0</v>
      </c>
      <c r="G27" s="67"/>
    </row>
    <row r="28" spans="1:7" ht="30" customHeight="1">
      <c r="A28" s="61" t="s">
        <v>71</v>
      </c>
      <c r="B28" s="62" t="s">
        <v>72</v>
      </c>
      <c r="C28" s="62" t="s">
        <v>48</v>
      </c>
      <c r="D28" s="63">
        <f>D29</f>
        <v>2545</v>
      </c>
      <c r="E28" s="68">
        <f>E29</f>
        <v>2504.2</v>
      </c>
      <c r="F28" s="68">
        <f>F29</f>
        <v>2504.2</v>
      </c>
      <c r="G28" s="64"/>
    </row>
    <row r="29" spans="1:7" ht="15.75">
      <c r="A29" s="41" t="s">
        <v>73</v>
      </c>
      <c r="B29" s="65" t="s">
        <v>72</v>
      </c>
      <c r="C29" s="65" t="s">
        <v>47</v>
      </c>
      <c r="D29" s="66">
        <f>'пр.5.'!F100</f>
        <v>2545</v>
      </c>
      <c r="E29" s="59">
        <f>'пр.5.'!G100</f>
        <v>2504.2</v>
      </c>
      <c r="F29" s="59">
        <f>'пр.5.'!H100</f>
        <v>2504.2</v>
      </c>
      <c r="G29" s="67"/>
    </row>
    <row r="30" spans="1:7" ht="27" customHeight="1">
      <c r="A30" s="61" t="s">
        <v>74</v>
      </c>
      <c r="B30" s="62">
        <v>10</v>
      </c>
      <c r="C30" s="62" t="s">
        <v>48</v>
      </c>
      <c r="D30" s="63">
        <f>D31+D32+D33</f>
        <v>1031.4</v>
      </c>
      <c r="E30" s="63">
        <f>E31+E32+E33</f>
        <v>946</v>
      </c>
      <c r="F30" s="63">
        <f>F31+F32+F33</f>
        <v>896</v>
      </c>
      <c r="G30" s="64"/>
    </row>
    <row r="31" spans="1:7" ht="26.25" customHeight="1">
      <c r="A31" s="41" t="s">
        <v>75</v>
      </c>
      <c r="B31" s="65">
        <v>10</v>
      </c>
      <c r="C31" s="65" t="s">
        <v>47</v>
      </c>
      <c r="D31" s="66">
        <f>'пр.5.'!F110</f>
        <v>846</v>
      </c>
      <c r="E31" s="66">
        <f>'пр.5.'!G110</f>
        <v>846</v>
      </c>
      <c r="F31" s="66">
        <f>'пр.5.'!H110</f>
        <v>846</v>
      </c>
      <c r="G31" s="67"/>
    </row>
    <row r="32" spans="1:7" ht="26.25" customHeight="1">
      <c r="A32" s="41" t="s">
        <v>76</v>
      </c>
      <c r="B32" s="65">
        <v>10</v>
      </c>
      <c r="C32" s="65" t="s">
        <v>58</v>
      </c>
      <c r="D32" s="66">
        <f>'пр.5.'!F115</f>
        <v>175.4</v>
      </c>
      <c r="E32" s="66">
        <f>'пр.5.'!G115</f>
        <v>0</v>
      </c>
      <c r="F32" s="66">
        <f>'пр.5.'!H115</f>
        <v>0</v>
      </c>
      <c r="G32" s="67"/>
    </row>
    <row r="33" spans="1:7" ht="22.5" customHeight="1">
      <c r="A33" s="41" t="s">
        <v>77</v>
      </c>
      <c r="B33" s="65">
        <v>10</v>
      </c>
      <c r="C33" s="65" t="s">
        <v>54</v>
      </c>
      <c r="D33" s="66">
        <f>'пр.5.'!F121</f>
        <v>10</v>
      </c>
      <c r="E33" s="66">
        <f>'пр.5.'!G121</f>
        <v>100</v>
      </c>
      <c r="F33" s="66">
        <f>'пр.5.'!H121</f>
        <v>50</v>
      </c>
      <c r="G33" s="67"/>
    </row>
    <row r="34" spans="1:7" ht="21.75" customHeight="1">
      <c r="A34" s="61" t="s">
        <v>78</v>
      </c>
      <c r="B34" s="62">
        <v>11</v>
      </c>
      <c r="C34" s="62" t="s">
        <v>48</v>
      </c>
      <c r="D34" s="63">
        <f>D35</f>
        <v>10</v>
      </c>
      <c r="E34" s="63">
        <f>E35</f>
        <v>100</v>
      </c>
      <c r="F34" s="63">
        <f>F35</f>
        <v>50</v>
      </c>
      <c r="G34" s="64"/>
    </row>
    <row r="35" spans="1:7" ht="18" customHeight="1">
      <c r="A35" s="41" t="s">
        <v>79</v>
      </c>
      <c r="B35" s="65">
        <v>11</v>
      </c>
      <c r="C35" s="65" t="s">
        <v>47</v>
      </c>
      <c r="D35" s="66">
        <f>'пр.5.'!F127</f>
        <v>10</v>
      </c>
      <c r="E35" s="66">
        <f>'пр.5.'!G127</f>
        <v>100</v>
      </c>
      <c r="F35" s="66">
        <f>'пр.5.'!H127</f>
        <v>50</v>
      </c>
      <c r="G35" s="67"/>
    </row>
    <row r="36" spans="1:7" ht="21" customHeight="1">
      <c r="A36" s="61" t="s">
        <v>80</v>
      </c>
      <c r="B36" s="70"/>
      <c r="C36" s="70"/>
      <c r="D36" s="63">
        <f>D11+D17+D19+D21+D24+D26+D28+D30+D34</f>
        <v>11381.1</v>
      </c>
      <c r="E36" s="63">
        <f>E11+E17+E19+E21+E24+E26+E28+E30+E34</f>
        <v>9715.8</v>
      </c>
      <c r="F36" s="63">
        <f>F11+F17+F19+F21+F24+F26+F28+F30+F34</f>
        <v>9510.7</v>
      </c>
      <c r="G36" s="64"/>
    </row>
    <row r="37" spans="1:7" ht="21.75" customHeight="1">
      <c r="A37" s="61" t="s">
        <v>81</v>
      </c>
      <c r="B37" s="70"/>
      <c r="C37" s="70"/>
      <c r="D37" s="68"/>
      <c r="E37" s="63">
        <f>'пр.5.'!G132</f>
        <v>210</v>
      </c>
      <c r="F37" s="63">
        <f>'пр.5.'!H132</f>
        <v>420</v>
      </c>
      <c r="G37" s="64"/>
    </row>
    <row r="38" spans="1:7" ht="22.5" customHeight="1">
      <c r="A38" s="61" t="s">
        <v>82</v>
      </c>
      <c r="B38" s="70"/>
      <c r="C38" s="70"/>
      <c r="D38" s="63">
        <f>D36+D37</f>
        <v>11381.1</v>
      </c>
      <c r="E38" s="63">
        <f>E36+E37</f>
        <v>9925.8</v>
      </c>
      <c r="F38" s="63">
        <f>F36+F37</f>
        <v>9930.7</v>
      </c>
      <c r="G38" s="64"/>
    </row>
    <row r="39" spans="1:6" ht="15">
      <c r="A39" s="42"/>
      <c r="D39" s="14" t="s">
        <v>32</v>
      </c>
      <c r="E39" s="14" t="s">
        <v>32</v>
      </c>
      <c r="F39" s="14" t="s">
        <v>32</v>
      </c>
    </row>
  </sheetData>
  <sheetProtection/>
  <mergeCells count="7">
    <mergeCell ref="A2:F2"/>
    <mergeCell ref="A5:F5"/>
    <mergeCell ref="A7:F7"/>
    <mergeCell ref="A8:A9"/>
    <mergeCell ref="B8:B9"/>
    <mergeCell ref="C8:C9"/>
    <mergeCell ref="D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N145"/>
  <sheetViews>
    <sheetView zoomScalePageLayoutView="0" workbookViewId="0" topLeftCell="A42">
      <selection activeCell="D43" sqref="D43"/>
    </sheetView>
  </sheetViews>
  <sheetFormatPr defaultColWidth="9.140625" defaultRowHeight="15"/>
  <cols>
    <col min="1" max="1" width="42.00390625" style="14" customWidth="1"/>
    <col min="2" max="2" width="7.57421875" style="10" customWidth="1"/>
    <col min="3" max="3" width="7.8515625" style="10" customWidth="1"/>
    <col min="4" max="4" width="13.7109375" style="10" customWidth="1"/>
    <col min="5" max="5" width="5.8515625" style="10" customWidth="1"/>
    <col min="6" max="8" width="9.140625" style="11" customWidth="1"/>
    <col min="9" max="9" width="11.8515625" style="12" customWidth="1"/>
    <col min="10" max="10" width="12.57421875" style="12" customWidth="1"/>
    <col min="11" max="11" width="14.8515625" style="13" customWidth="1"/>
    <col min="12" max="12" width="15.00390625" style="21" customWidth="1"/>
    <col min="13" max="40" width="9.140625" style="21" customWidth="1"/>
    <col min="41" max="16384" width="9.140625" style="14" customWidth="1"/>
  </cols>
  <sheetData>
    <row r="2" spans="3:10" s="1" customFormat="1" ht="97.5" customHeight="1">
      <c r="C2" s="48"/>
      <c r="D2" s="249" t="s">
        <v>277</v>
      </c>
      <c r="E2" s="239"/>
      <c r="F2" s="239"/>
      <c r="G2" s="239"/>
      <c r="H2" s="239"/>
      <c r="I2" s="6"/>
      <c r="J2" s="48"/>
    </row>
    <row r="3" spans="2:9" s="1" customFormat="1" ht="15.75">
      <c r="B3" s="7"/>
      <c r="C3" s="250"/>
      <c r="D3" s="250"/>
      <c r="E3" s="250"/>
      <c r="F3" s="250"/>
      <c r="G3" s="8"/>
      <c r="H3" s="8"/>
      <c r="I3" s="5"/>
    </row>
    <row r="4" spans="1:9" s="1" customFormat="1" ht="101.25" customHeight="1">
      <c r="A4" s="240" t="s">
        <v>278</v>
      </c>
      <c r="B4" s="240"/>
      <c r="C4" s="240"/>
      <c r="D4" s="240"/>
      <c r="E4" s="240"/>
      <c r="F4" s="240"/>
      <c r="G4" s="242"/>
      <c r="H4" s="242"/>
      <c r="I4" s="5"/>
    </row>
    <row r="5" spans="1:40" ht="18.75">
      <c r="A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6:40" ht="15.75">
      <c r="F6" s="11" t="s">
        <v>32</v>
      </c>
      <c r="G6" s="15" t="s">
        <v>83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5" customHeight="1">
      <c r="A7" s="251" t="s">
        <v>42</v>
      </c>
      <c r="B7" s="251" t="s">
        <v>44</v>
      </c>
      <c r="C7" s="251" t="s">
        <v>84</v>
      </c>
      <c r="D7" s="251" t="s">
        <v>85</v>
      </c>
      <c r="E7" s="251" t="s">
        <v>86</v>
      </c>
      <c r="F7" s="251" t="s">
        <v>3</v>
      </c>
      <c r="G7" s="252"/>
      <c r="H7" s="25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>
      <c r="A8" s="251"/>
      <c r="B8" s="251"/>
      <c r="C8" s="251"/>
      <c r="D8" s="251"/>
      <c r="E8" s="251"/>
      <c r="F8" s="148" t="s">
        <v>41</v>
      </c>
      <c r="G8" s="148" t="s">
        <v>246</v>
      </c>
      <c r="H8" s="148" t="s">
        <v>272</v>
      </c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8.5">
      <c r="A10" s="17" t="s">
        <v>46</v>
      </c>
      <c r="B10" s="18" t="s">
        <v>47</v>
      </c>
      <c r="C10" s="18" t="s">
        <v>48</v>
      </c>
      <c r="D10" s="19"/>
      <c r="E10" s="19"/>
      <c r="F10" s="20">
        <f>F11+F18+F36+F49+F44</f>
        <v>4564.3</v>
      </c>
      <c r="G10" s="20">
        <f>G11+G18+G36+G49</f>
        <v>3878.2999999999997</v>
      </c>
      <c r="H10" s="20">
        <f>H11+H18+H36+H49</f>
        <v>3818.2999999999997</v>
      </c>
      <c r="J10" s="21"/>
      <c r="K10" s="2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11" s="27" customFormat="1" ht="45">
      <c r="A11" s="22" t="s">
        <v>49</v>
      </c>
      <c r="B11" s="23" t="s">
        <v>47</v>
      </c>
      <c r="C11" s="23" t="s">
        <v>50</v>
      </c>
      <c r="D11" s="49"/>
      <c r="E11" s="49"/>
      <c r="F11" s="24">
        <f>F12</f>
        <v>880</v>
      </c>
      <c r="G11" s="24">
        <f>G12</f>
        <v>880</v>
      </c>
      <c r="H11" s="24">
        <f>H12</f>
        <v>880</v>
      </c>
      <c r="I11" s="25"/>
      <c r="J11" s="26"/>
      <c r="K11" s="26"/>
    </row>
    <row r="12" spans="1:40" ht="60">
      <c r="A12" s="22" t="s">
        <v>262</v>
      </c>
      <c r="B12" s="23" t="s">
        <v>47</v>
      </c>
      <c r="C12" s="23" t="s">
        <v>50</v>
      </c>
      <c r="D12" s="49" t="s">
        <v>87</v>
      </c>
      <c r="E12" s="19"/>
      <c r="F12" s="24">
        <f>F13+F16</f>
        <v>880</v>
      </c>
      <c r="G12" s="24">
        <f>G13+G16</f>
        <v>880</v>
      </c>
      <c r="H12" s="24">
        <f>H13+H16</f>
        <v>880</v>
      </c>
      <c r="I12" s="28"/>
      <c r="J12" s="21"/>
      <c r="K12" s="2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60">
      <c r="A13" s="22" t="s">
        <v>88</v>
      </c>
      <c r="B13" s="23" t="s">
        <v>47</v>
      </c>
      <c r="C13" s="23" t="s">
        <v>50</v>
      </c>
      <c r="D13" s="49" t="s">
        <v>89</v>
      </c>
      <c r="E13" s="49"/>
      <c r="F13" s="24">
        <f>F14</f>
        <v>880</v>
      </c>
      <c r="G13" s="24">
        <f>G14</f>
        <v>880</v>
      </c>
      <c r="H13" s="24">
        <f>H14</f>
        <v>880</v>
      </c>
      <c r="J13" s="21"/>
      <c r="K13" s="2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30">
      <c r="A14" s="22" t="s">
        <v>90</v>
      </c>
      <c r="B14" s="23" t="s">
        <v>47</v>
      </c>
      <c r="C14" s="23" t="s">
        <v>50</v>
      </c>
      <c r="D14" s="49" t="s">
        <v>91</v>
      </c>
      <c r="E14" s="49"/>
      <c r="F14" s="24">
        <f>F15</f>
        <v>880</v>
      </c>
      <c r="G14" s="24">
        <f>G15</f>
        <v>880</v>
      </c>
      <c r="H14" s="24">
        <f>H15</f>
        <v>880</v>
      </c>
      <c r="J14" s="21"/>
      <c r="K14" s="2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30">
      <c r="A15" s="22" t="s">
        <v>92</v>
      </c>
      <c r="B15" s="23" t="s">
        <v>47</v>
      </c>
      <c r="C15" s="23" t="s">
        <v>50</v>
      </c>
      <c r="D15" s="49" t="s">
        <v>91</v>
      </c>
      <c r="E15" s="49">
        <v>120</v>
      </c>
      <c r="F15" s="24">
        <v>880</v>
      </c>
      <c r="G15" s="24">
        <v>880</v>
      </c>
      <c r="H15" s="24">
        <v>880</v>
      </c>
      <c r="J15" s="21"/>
      <c r="K15" s="29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75" hidden="1">
      <c r="A16" s="22" t="s">
        <v>95</v>
      </c>
      <c r="B16" s="23" t="s">
        <v>47</v>
      </c>
      <c r="C16" s="23" t="s">
        <v>50</v>
      </c>
      <c r="D16" s="100" t="s">
        <v>96</v>
      </c>
      <c r="E16" s="100"/>
      <c r="F16" s="24">
        <f>F17</f>
        <v>0</v>
      </c>
      <c r="G16" s="24">
        <f>G17</f>
        <v>0</v>
      </c>
      <c r="H16" s="24">
        <f>H17</f>
        <v>0</v>
      </c>
      <c r="J16" s="21"/>
      <c r="K16" s="29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30" hidden="1">
      <c r="A17" s="22" t="s">
        <v>92</v>
      </c>
      <c r="B17" s="23" t="s">
        <v>47</v>
      </c>
      <c r="C17" s="23" t="s">
        <v>50</v>
      </c>
      <c r="D17" s="100" t="s">
        <v>96</v>
      </c>
      <c r="E17" s="100">
        <v>120</v>
      </c>
      <c r="F17" s="24">
        <v>0</v>
      </c>
      <c r="G17" s="24">
        <v>0</v>
      </c>
      <c r="H17" s="24">
        <v>0</v>
      </c>
      <c r="J17" s="21"/>
      <c r="K17" s="2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27" customFormat="1" ht="94.5">
      <c r="A18" s="30" t="s">
        <v>51</v>
      </c>
      <c r="B18" s="23" t="s">
        <v>47</v>
      </c>
      <c r="C18" s="23" t="s">
        <v>52</v>
      </c>
      <c r="D18" s="49"/>
      <c r="E18" s="49"/>
      <c r="F18" s="24">
        <f>F19</f>
        <v>3044.2</v>
      </c>
      <c r="G18" s="24">
        <f>G19</f>
        <v>2988.2999999999997</v>
      </c>
      <c r="H18" s="24">
        <f>H19</f>
        <v>2928.2999999999997</v>
      </c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11" ht="60">
      <c r="A19" s="71" t="s">
        <v>262</v>
      </c>
      <c r="B19" s="23" t="s">
        <v>47</v>
      </c>
      <c r="C19" s="23" t="s">
        <v>52</v>
      </c>
      <c r="D19" s="49" t="s">
        <v>87</v>
      </c>
      <c r="E19" s="49"/>
      <c r="F19" s="24">
        <f>SUM(F20)</f>
        <v>3044.2</v>
      </c>
      <c r="G19" s="24">
        <f>SUM(G20)</f>
        <v>2988.2999999999997</v>
      </c>
      <c r="H19" s="24">
        <f>SUM(H20)</f>
        <v>2928.2999999999997</v>
      </c>
      <c r="J19" s="21"/>
      <c r="K19" s="21"/>
    </row>
    <row r="20" spans="1:11" ht="66.75" customHeight="1">
      <c r="A20" s="22" t="s">
        <v>88</v>
      </c>
      <c r="B20" s="23" t="s">
        <v>47</v>
      </c>
      <c r="C20" s="23" t="s">
        <v>52</v>
      </c>
      <c r="D20" s="49" t="s">
        <v>89</v>
      </c>
      <c r="E20" s="49"/>
      <c r="F20" s="24">
        <f>SUM(F21+F25+F27+F29)</f>
        <v>3044.2</v>
      </c>
      <c r="G20" s="24">
        <f>SUM(G21+G25+G27+G29)</f>
        <v>2988.2999999999997</v>
      </c>
      <c r="H20" s="24">
        <f>SUM(H21+H25+H27+H29)</f>
        <v>2928.2999999999997</v>
      </c>
      <c r="J20" s="21"/>
      <c r="K20" s="21"/>
    </row>
    <row r="21" spans="1:11" ht="30">
      <c r="A21" s="22" t="s">
        <v>90</v>
      </c>
      <c r="B21" s="23" t="s">
        <v>47</v>
      </c>
      <c r="C21" s="23" t="s">
        <v>52</v>
      </c>
      <c r="D21" s="49" t="s">
        <v>91</v>
      </c>
      <c r="E21" s="49" t="s">
        <v>32</v>
      </c>
      <c r="F21" s="24">
        <f>SUM(F24+F23+F22)</f>
        <v>1927.3000000000002</v>
      </c>
      <c r="G21" s="24">
        <f>SUM(G24+G23+G22)</f>
        <v>2250.2</v>
      </c>
      <c r="H21" s="24">
        <f>SUM(H24+H23+H22)</f>
        <v>2190.2</v>
      </c>
      <c r="I21" s="14"/>
      <c r="J21" s="21"/>
      <c r="K21" s="29"/>
    </row>
    <row r="22" spans="1:11" ht="30">
      <c r="A22" s="22" t="s">
        <v>92</v>
      </c>
      <c r="B22" s="23" t="s">
        <v>47</v>
      </c>
      <c r="C22" s="23" t="s">
        <v>52</v>
      </c>
      <c r="D22" s="49" t="s">
        <v>91</v>
      </c>
      <c r="E22" s="49">
        <v>120</v>
      </c>
      <c r="F22" s="24">
        <v>1074.9</v>
      </c>
      <c r="G22" s="24">
        <v>1074.9</v>
      </c>
      <c r="H22" s="24">
        <v>1074.9</v>
      </c>
      <c r="I22" s="14"/>
      <c r="J22" s="21"/>
      <c r="K22" s="29"/>
    </row>
    <row r="23" spans="1:11" ht="30">
      <c r="A23" s="31" t="s">
        <v>93</v>
      </c>
      <c r="B23" s="23" t="s">
        <v>47</v>
      </c>
      <c r="C23" s="23" t="s">
        <v>52</v>
      </c>
      <c r="D23" s="49" t="s">
        <v>91</v>
      </c>
      <c r="E23" s="49">
        <v>240</v>
      </c>
      <c r="F23" s="24">
        <v>802.4</v>
      </c>
      <c r="G23" s="24">
        <v>1125.3</v>
      </c>
      <c r="H23" s="24">
        <v>1065.3</v>
      </c>
      <c r="J23" s="32"/>
      <c r="K23" s="32"/>
    </row>
    <row r="24" spans="1:11" ht="15">
      <c r="A24" s="22" t="s">
        <v>94</v>
      </c>
      <c r="B24" s="23" t="s">
        <v>47</v>
      </c>
      <c r="C24" s="23" t="s">
        <v>52</v>
      </c>
      <c r="D24" s="49" t="s">
        <v>91</v>
      </c>
      <c r="E24" s="49">
        <v>850</v>
      </c>
      <c r="F24" s="24">
        <v>50</v>
      </c>
      <c r="G24" s="24">
        <v>50</v>
      </c>
      <c r="H24" s="24">
        <v>50</v>
      </c>
      <c r="J24" s="21"/>
      <c r="K24" s="29"/>
    </row>
    <row r="25" spans="1:11" ht="63" customHeight="1">
      <c r="A25" s="22" t="s">
        <v>95</v>
      </c>
      <c r="B25" s="23" t="s">
        <v>47</v>
      </c>
      <c r="C25" s="23" t="s">
        <v>52</v>
      </c>
      <c r="D25" s="49" t="s">
        <v>96</v>
      </c>
      <c r="E25" s="49"/>
      <c r="F25" s="24">
        <f>F26</f>
        <v>736.1</v>
      </c>
      <c r="G25" s="24">
        <f>G26</f>
        <v>736.1</v>
      </c>
      <c r="H25" s="24">
        <f>H26</f>
        <v>736.1</v>
      </c>
      <c r="J25" s="21"/>
      <c r="K25" s="29"/>
    </row>
    <row r="26" spans="1:11" ht="38.25" customHeight="1">
      <c r="A26" s="22" t="s">
        <v>92</v>
      </c>
      <c r="B26" s="23" t="s">
        <v>47</v>
      </c>
      <c r="C26" s="23" t="s">
        <v>52</v>
      </c>
      <c r="D26" s="49" t="s">
        <v>96</v>
      </c>
      <c r="E26" s="49">
        <v>120</v>
      </c>
      <c r="F26" s="24">
        <v>736.1</v>
      </c>
      <c r="G26" s="24">
        <v>736.1</v>
      </c>
      <c r="H26" s="24">
        <v>736.1</v>
      </c>
      <c r="I26" s="12" t="s">
        <v>32</v>
      </c>
      <c r="J26" s="21"/>
      <c r="K26" s="29"/>
    </row>
    <row r="27" spans="1:11" ht="137.25" customHeight="1">
      <c r="A27" s="33" t="s">
        <v>97</v>
      </c>
      <c r="B27" s="23" t="s">
        <v>47</v>
      </c>
      <c r="C27" s="23" t="s">
        <v>52</v>
      </c>
      <c r="D27" s="49" t="s">
        <v>98</v>
      </c>
      <c r="E27" s="49"/>
      <c r="F27" s="24">
        <f>F28</f>
        <v>2</v>
      </c>
      <c r="G27" s="24">
        <f>G28</f>
        <v>2</v>
      </c>
      <c r="H27" s="24">
        <f>H28</f>
        <v>2</v>
      </c>
      <c r="J27" s="21"/>
      <c r="K27" s="21"/>
    </row>
    <row r="28" spans="1:12" ht="30">
      <c r="A28" s="31" t="s">
        <v>99</v>
      </c>
      <c r="B28" s="23" t="s">
        <v>47</v>
      </c>
      <c r="C28" s="23" t="s">
        <v>52</v>
      </c>
      <c r="D28" s="49" t="s">
        <v>98</v>
      </c>
      <c r="E28" s="49">
        <v>240</v>
      </c>
      <c r="F28" s="24">
        <v>2</v>
      </c>
      <c r="G28" s="24">
        <v>2</v>
      </c>
      <c r="H28" s="24">
        <v>2</v>
      </c>
      <c r="J28" s="21"/>
      <c r="K28" s="29"/>
      <c r="L28" s="32"/>
    </row>
    <row r="29" spans="1:11" ht="15">
      <c r="A29" s="31" t="s">
        <v>100</v>
      </c>
      <c r="B29" s="23" t="s">
        <v>47</v>
      </c>
      <c r="C29" s="23" t="s">
        <v>52</v>
      </c>
      <c r="D29" s="49" t="s">
        <v>101</v>
      </c>
      <c r="E29" s="49"/>
      <c r="F29" s="24">
        <f>F30+F34+F32</f>
        <v>378.79999999999995</v>
      </c>
      <c r="G29" s="24">
        <f>G30+G34+G32</f>
        <v>0</v>
      </c>
      <c r="H29" s="24">
        <f>H30+H34+H32</f>
        <v>0</v>
      </c>
      <c r="J29" s="21"/>
      <c r="K29" s="21"/>
    </row>
    <row r="30" spans="1:11" ht="45">
      <c r="A30" s="31" t="s">
        <v>102</v>
      </c>
      <c r="B30" s="23" t="s">
        <v>47</v>
      </c>
      <c r="C30" s="23" t="s">
        <v>52</v>
      </c>
      <c r="D30" s="49" t="s">
        <v>103</v>
      </c>
      <c r="E30" s="49"/>
      <c r="F30" s="24">
        <f>F31</f>
        <v>48.8</v>
      </c>
      <c r="G30" s="24">
        <f>G31</f>
        <v>0</v>
      </c>
      <c r="H30" s="24">
        <f>H31</f>
        <v>0</v>
      </c>
      <c r="J30" s="21"/>
      <c r="K30" s="21"/>
    </row>
    <row r="31" spans="1:11" ht="15">
      <c r="A31" s="31" t="s">
        <v>29</v>
      </c>
      <c r="B31" s="23" t="s">
        <v>47</v>
      </c>
      <c r="C31" s="23" t="s">
        <v>52</v>
      </c>
      <c r="D31" s="49" t="s">
        <v>103</v>
      </c>
      <c r="E31" s="49">
        <v>540</v>
      </c>
      <c r="F31" s="24">
        <v>48.8</v>
      </c>
      <c r="G31" s="24">
        <v>0</v>
      </c>
      <c r="H31" s="24">
        <v>0</v>
      </c>
      <c r="J31" s="21"/>
      <c r="K31" s="29"/>
    </row>
    <row r="32" spans="1:11" ht="120">
      <c r="A32" s="31" t="s">
        <v>183</v>
      </c>
      <c r="B32" s="23" t="s">
        <v>47</v>
      </c>
      <c r="C32" s="23" t="s">
        <v>52</v>
      </c>
      <c r="D32" s="171" t="s">
        <v>297</v>
      </c>
      <c r="E32" s="49"/>
      <c r="F32" s="24">
        <f>SUM(F33)</f>
        <v>271.2</v>
      </c>
      <c r="G32" s="24">
        <f>SUM(G33)</f>
        <v>0</v>
      </c>
      <c r="H32" s="24">
        <f>SUM(H33)</f>
        <v>0</v>
      </c>
      <c r="I32" s="45" t="s">
        <v>32</v>
      </c>
      <c r="J32" s="21"/>
      <c r="K32" s="29"/>
    </row>
    <row r="33" spans="1:11" ht="15">
      <c r="A33" s="31" t="s">
        <v>29</v>
      </c>
      <c r="B33" s="23" t="s">
        <v>47</v>
      </c>
      <c r="C33" s="23" t="s">
        <v>52</v>
      </c>
      <c r="D33" s="171" t="s">
        <v>297</v>
      </c>
      <c r="E33" s="49">
        <v>540</v>
      </c>
      <c r="F33" s="24">
        <v>271.2</v>
      </c>
      <c r="G33" s="24">
        <v>0</v>
      </c>
      <c r="H33" s="24">
        <v>0</v>
      </c>
      <c r="J33" s="21"/>
      <c r="K33" s="29"/>
    </row>
    <row r="34" spans="1:11" ht="75">
      <c r="A34" s="44" t="s">
        <v>104</v>
      </c>
      <c r="B34" s="23" t="s">
        <v>47</v>
      </c>
      <c r="C34" s="23" t="s">
        <v>52</v>
      </c>
      <c r="D34" s="49" t="s">
        <v>105</v>
      </c>
      <c r="E34" s="49"/>
      <c r="F34" s="24">
        <f>F35</f>
        <v>58.8</v>
      </c>
      <c r="G34" s="24">
        <f>G35</f>
        <v>0</v>
      </c>
      <c r="H34" s="24">
        <f>H35</f>
        <v>0</v>
      </c>
      <c r="J34" s="21"/>
      <c r="K34" s="21"/>
    </row>
    <row r="35" spans="1:11" ht="15">
      <c r="A35" s="31" t="s">
        <v>29</v>
      </c>
      <c r="B35" s="23" t="s">
        <v>47</v>
      </c>
      <c r="C35" s="23" t="s">
        <v>52</v>
      </c>
      <c r="D35" s="49" t="s">
        <v>105</v>
      </c>
      <c r="E35" s="49">
        <v>540</v>
      </c>
      <c r="F35" s="24">
        <v>58.8</v>
      </c>
      <c r="G35" s="24">
        <v>0</v>
      </c>
      <c r="H35" s="24">
        <v>0</v>
      </c>
      <c r="J35" s="21"/>
      <c r="K35" s="21"/>
    </row>
    <row r="36" spans="1:40" s="27" customFormat="1" ht="69" customHeight="1">
      <c r="A36" s="30" t="s">
        <v>106</v>
      </c>
      <c r="B36" s="23" t="s">
        <v>47</v>
      </c>
      <c r="C36" s="23" t="s">
        <v>54</v>
      </c>
      <c r="D36" s="49"/>
      <c r="E36" s="49"/>
      <c r="F36" s="24">
        <f>F37</f>
        <v>185.1</v>
      </c>
      <c r="G36" s="24">
        <f aca="true" t="shared" si="0" ref="G36:H40">G37</f>
        <v>0</v>
      </c>
      <c r="H36" s="24">
        <f t="shared" si="0"/>
        <v>0</v>
      </c>
      <c r="I36" s="25"/>
      <c r="J36" s="26"/>
      <c r="K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11" ht="60">
      <c r="A37" s="31" t="s">
        <v>262</v>
      </c>
      <c r="B37" s="23" t="s">
        <v>47</v>
      </c>
      <c r="C37" s="23" t="s">
        <v>54</v>
      </c>
      <c r="D37" s="49" t="s">
        <v>87</v>
      </c>
      <c r="E37" s="49"/>
      <c r="F37" s="24">
        <f>F38</f>
        <v>185.1</v>
      </c>
      <c r="G37" s="24">
        <f t="shared" si="0"/>
        <v>0</v>
      </c>
      <c r="H37" s="24">
        <f t="shared" si="0"/>
        <v>0</v>
      </c>
      <c r="J37" s="21"/>
      <c r="K37" s="21"/>
    </row>
    <row r="38" spans="1:11" ht="60">
      <c r="A38" s="31" t="s">
        <v>88</v>
      </c>
      <c r="B38" s="23" t="s">
        <v>47</v>
      </c>
      <c r="C38" s="23" t="s">
        <v>54</v>
      </c>
      <c r="D38" s="49" t="s">
        <v>89</v>
      </c>
      <c r="E38" s="49"/>
      <c r="F38" s="24">
        <f>SUM(F39)</f>
        <v>185.1</v>
      </c>
      <c r="G38" s="24">
        <f>SUM(G39)</f>
        <v>0</v>
      </c>
      <c r="H38" s="24">
        <f>SUM(H39)</f>
        <v>0</v>
      </c>
      <c r="J38" s="21"/>
      <c r="K38" s="21"/>
    </row>
    <row r="39" spans="1:11" ht="15">
      <c r="A39" s="31" t="s">
        <v>100</v>
      </c>
      <c r="B39" s="23" t="s">
        <v>47</v>
      </c>
      <c r="C39" s="23" t="s">
        <v>54</v>
      </c>
      <c r="D39" s="49" t="s">
        <v>101</v>
      </c>
      <c r="E39" s="49"/>
      <c r="F39" s="24">
        <f>F40+F42</f>
        <v>185.1</v>
      </c>
      <c r="G39" s="24">
        <f>G40+G42</f>
        <v>0</v>
      </c>
      <c r="H39" s="24">
        <f>H40+H42</f>
        <v>0</v>
      </c>
      <c r="J39" s="21"/>
      <c r="K39" s="21"/>
    </row>
    <row r="40" spans="1:11" ht="45">
      <c r="A40" s="31" t="s">
        <v>107</v>
      </c>
      <c r="B40" s="23" t="s">
        <v>47</v>
      </c>
      <c r="C40" s="23" t="s">
        <v>54</v>
      </c>
      <c r="D40" s="49" t="s">
        <v>108</v>
      </c>
      <c r="E40" s="49"/>
      <c r="F40" s="24">
        <f>F41</f>
        <v>68.6</v>
      </c>
      <c r="G40" s="24">
        <f t="shared" si="0"/>
        <v>0</v>
      </c>
      <c r="H40" s="24">
        <f t="shared" si="0"/>
        <v>0</v>
      </c>
      <c r="J40" s="21"/>
      <c r="K40" s="21"/>
    </row>
    <row r="41" spans="1:11" ht="15">
      <c r="A41" s="22" t="s">
        <v>29</v>
      </c>
      <c r="B41" s="23" t="s">
        <v>47</v>
      </c>
      <c r="C41" s="23" t="s">
        <v>54</v>
      </c>
      <c r="D41" s="49" t="s">
        <v>109</v>
      </c>
      <c r="E41" s="49">
        <v>540</v>
      </c>
      <c r="F41" s="24">
        <v>68.6</v>
      </c>
      <c r="G41" s="24">
        <v>0</v>
      </c>
      <c r="H41" s="24">
        <v>0</v>
      </c>
      <c r="J41" s="21"/>
      <c r="K41" s="21"/>
    </row>
    <row r="42" spans="1:11" ht="120">
      <c r="A42" s="22" t="s">
        <v>183</v>
      </c>
      <c r="B42" s="23" t="s">
        <v>47</v>
      </c>
      <c r="C42" s="23" t="s">
        <v>54</v>
      </c>
      <c r="D42" s="171" t="s">
        <v>297</v>
      </c>
      <c r="E42" s="49"/>
      <c r="F42" s="24">
        <f>F43</f>
        <v>116.5</v>
      </c>
      <c r="G42" s="24">
        <f>G43</f>
        <v>0</v>
      </c>
      <c r="H42" s="24">
        <f>H43</f>
        <v>0</v>
      </c>
      <c r="J42" s="21"/>
      <c r="K42" s="21"/>
    </row>
    <row r="43" spans="1:11" ht="15">
      <c r="A43" s="31" t="s">
        <v>29</v>
      </c>
      <c r="B43" s="23" t="s">
        <v>47</v>
      </c>
      <c r="C43" s="23" t="s">
        <v>54</v>
      </c>
      <c r="D43" s="171" t="s">
        <v>297</v>
      </c>
      <c r="E43" s="49">
        <v>540</v>
      </c>
      <c r="F43" s="24">
        <v>116.5</v>
      </c>
      <c r="G43" s="24">
        <v>0</v>
      </c>
      <c r="H43" s="24">
        <v>0</v>
      </c>
      <c r="J43" s="21"/>
      <c r="K43" s="21"/>
    </row>
    <row r="44" spans="1:11" ht="30">
      <c r="A44" s="108" t="s">
        <v>289</v>
      </c>
      <c r="B44" s="23" t="s">
        <v>47</v>
      </c>
      <c r="C44" s="23" t="s">
        <v>69</v>
      </c>
      <c r="D44" s="161"/>
      <c r="E44" s="161"/>
      <c r="F44" s="24">
        <f>F45</f>
        <v>445</v>
      </c>
      <c r="G44" s="24">
        <f>G45</f>
        <v>0</v>
      </c>
      <c r="H44" s="24">
        <f>H45</f>
        <v>0</v>
      </c>
      <c r="J44" s="21"/>
      <c r="K44" s="21"/>
    </row>
    <row r="45" spans="1:11" ht="30">
      <c r="A45" s="108" t="s">
        <v>289</v>
      </c>
      <c r="B45" s="23" t="s">
        <v>47</v>
      </c>
      <c r="C45" s="23" t="s">
        <v>69</v>
      </c>
      <c r="D45" s="162" t="s">
        <v>290</v>
      </c>
      <c r="E45" s="161"/>
      <c r="F45" s="24">
        <f>F46</f>
        <v>445</v>
      </c>
      <c r="G45" s="24">
        <f>G46</f>
        <v>0</v>
      </c>
      <c r="H45" s="24">
        <f>H46</f>
        <v>0</v>
      </c>
      <c r="J45" s="21"/>
      <c r="K45" s="21"/>
    </row>
    <row r="46" spans="1:11" ht="15">
      <c r="A46" s="108" t="s">
        <v>291</v>
      </c>
      <c r="B46" s="23" t="s">
        <v>47</v>
      </c>
      <c r="C46" s="23" t="s">
        <v>69</v>
      </c>
      <c r="D46" s="162" t="s">
        <v>292</v>
      </c>
      <c r="E46" s="161"/>
      <c r="F46" s="24">
        <f>F47</f>
        <v>445</v>
      </c>
      <c r="G46" s="24">
        <f>G47</f>
        <v>0</v>
      </c>
      <c r="H46" s="24">
        <f>H47</f>
        <v>0</v>
      </c>
      <c r="J46" s="21"/>
      <c r="K46" s="21"/>
    </row>
    <row r="47" spans="1:11" ht="30">
      <c r="A47" s="108" t="s">
        <v>296</v>
      </c>
      <c r="B47" s="23" t="s">
        <v>47</v>
      </c>
      <c r="C47" s="23" t="s">
        <v>69</v>
      </c>
      <c r="D47" s="162" t="s">
        <v>294</v>
      </c>
      <c r="E47" s="161"/>
      <c r="F47" s="24">
        <f>F48</f>
        <v>445</v>
      </c>
      <c r="G47" s="24">
        <f>G48</f>
        <v>0</v>
      </c>
      <c r="H47" s="24">
        <f>H48</f>
        <v>0</v>
      </c>
      <c r="J47" s="21"/>
      <c r="K47" s="21"/>
    </row>
    <row r="48" spans="1:11" ht="15">
      <c r="A48" s="108" t="s">
        <v>293</v>
      </c>
      <c r="B48" s="23" t="s">
        <v>47</v>
      </c>
      <c r="C48" s="23" t="s">
        <v>69</v>
      </c>
      <c r="D48" s="162" t="s">
        <v>294</v>
      </c>
      <c r="E48" s="161">
        <v>880</v>
      </c>
      <c r="F48" s="24">
        <v>445</v>
      </c>
      <c r="G48" s="24">
        <v>0</v>
      </c>
      <c r="H48" s="24">
        <v>0</v>
      </c>
      <c r="J48" s="21"/>
      <c r="K48" s="21"/>
    </row>
    <row r="49" spans="1:40" s="36" customFormat="1" ht="15">
      <c r="A49" s="22" t="s">
        <v>55</v>
      </c>
      <c r="B49" s="23" t="s">
        <v>47</v>
      </c>
      <c r="C49" s="23">
        <v>11</v>
      </c>
      <c r="D49" s="49"/>
      <c r="E49" s="49"/>
      <c r="F49" s="24">
        <f>F50</f>
        <v>10</v>
      </c>
      <c r="G49" s="24">
        <f aca="true" t="shared" si="1" ref="G49:H51">G50</f>
        <v>10</v>
      </c>
      <c r="H49" s="24">
        <f t="shared" si="1"/>
        <v>10</v>
      </c>
      <c r="I49" s="28"/>
      <c r="J49" s="35"/>
      <c r="K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11" ht="15">
      <c r="A50" s="22" t="s">
        <v>55</v>
      </c>
      <c r="B50" s="23" t="s">
        <v>47</v>
      </c>
      <c r="C50" s="23">
        <v>11</v>
      </c>
      <c r="D50" s="49" t="s">
        <v>110</v>
      </c>
      <c r="E50" s="49"/>
      <c r="F50" s="24">
        <f>F51</f>
        <v>10</v>
      </c>
      <c r="G50" s="24">
        <f t="shared" si="1"/>
        <v>10</v>
      </c>
      <c r="H50" s="24">
        <f t="shared" si="1"/>
        <v>10</v>
      </c>
      <c r="J50" s="21"/>
      <c r="K50" s="21"/>
    </row>
    <row r="51" spans="1:11" ht="15">
      <c r="A51" s="22" t="s">
        <v>111</v>
      </c>
      <c r="B51" s="23" t="s">
        <v>47</v>
      </c>
      <c r="C51" s="23">
        <v>11</v>
      </c>
      <c r="D51" s="49" t="s">
        <v>112</v>
      </c>
      <c r="E51" s="49"/>
      <c r="F51" s="24">
        <f>F52</f>
        <v>10</v>
      </c>
      <c r="G51" s="24">
        <f t="shared" si="1"/>
        <v>10</v>
      </c>
      <c r="H51" s="24">
        <f t="shared" si="1"/>
        <v>10</v>
      </c>
      <c r="J51" s="21"/>
      <c r="K51" s="21"/>
    </row>
    <row r="52" spans="1:11" ht="15">
      <c r="A52" s="31" t="s">
        <v>113</v>
      </c>
      <c r="B52" s="23" t="s">
        <v>47</v>
      </c>
      <c r="C52" s="23">
        <v>11</v>
      </c>
      <c r="D52" s="49" t="s">
        <v>112</v>
      </c>
      <c r="E52" s="49">
        <v>870</v>
      </c>
      <c r="F52" s="24">
        <v>10</v>
      </c>
      <c r="G52" s="24">
        <v>10</v>
      </c>
      <c r="H52" s="24">
        <v>10</v>
      </c>
      <c r="J52" s="21"/>
      <c r="K52" s="29"/>
    </row>
    <row r="53" spans="1:11" ht="15">
      <c r="A53" s="17" t="s">
        <v>114</v>
      </c>
      <c r="B53" s="18" t="s">
        <v>50</v>
      </c>
      <c r="C53" s="18" t="s">
        <v>48</v>
      </c>
      <c r="D53" s="19"/>
      <c r="E53" s="19"/>
      <c r="F53" s="20">
        <f>F54</f>
        <v>133</v>
      </c>
      <c r="G53" s="19">
        <f aca="true" t="shared" si="2" ref="G53:H56">G54</f>
        <v>138.9</v>
      </c>
      <c r="H53" s="20">
        <f t="shared" si="2"/>
        <v>143.8</v>
      </c>
      <c r="J53" s="21"/>
      <c r="K53" s="21"/>
    </row>
    <row r="54" spans="1:11" ht="30">
      <c r="A54" s="22" t="s">
        <v>57</v>
      </c>
      <c r="B54" s="23" t="s">
        <v>50</v>
      </c>
      <c r="C54" s="23" t="s">
        <v>58</v>
      </c>
      <c r="D54" s="49"/>
      <c r="E54" s="49"/>
      <c r="F54" s="24">
        <f>F55</f>
        <v>133</v>
      </c>
      <c r="G54" s="49">
        <f t="shared" si="2"/>
        <v>138.9</v>
      </c>
      <c r="H54" s="24">
        <f t="shared" si="2"/>
        <v>143.8</v>
      </c>
      <c r="J54" s="21"/>
      <c r="K54" s="21"/>
    </row>
    <row r="55" spans="1:11" ht="60">
      <c r="A55" s="31" t="s">
        <v>262</v>
      </c>
      <c r="B55" s="23" t="s">
        <v>50</v>
      </c>
      <c r="C55" s="23" t="s">
        <v>58</v>
      </c>
      <c r="D55" s="139" t="s">
        <v>87</v>
      </c>
      <c r="E55" s="49"/>
      <c r="F55" s="24">
        <f>F56</f>
        <v>133</v>
      </c>
      <c r="G55" s="49">
        <f t="shared" si="2"/>
        <v>138.9</v>
      </c>
      <c r="H55" s="24">
        <f t="shared" si="2"/>
        <v>143.8</v>
      </c>
      <c r="J55" s="21"/>
      <c r="K55" s="21"/>
    </row>
    <row r="56" spans="1:40" ht="60">
      <c r="A56" s="31" t="s">
        <v>187</v>
      </c>
      <c r="B56" s="23" t="s">
        <v>50</v>
      </c>
      <c r="C56" s="23" t="s">
        <v>58</v>
      </c>
      <c r="D56" s="49" t="s">
        <v>186</v>
      </c>
      <c r="E56" s="49"/>
      <c r="F56" s="24">
        <f>F57</f>
        <v>133</v>
      </c>
      <c r="G56" s="49">
        <f t="shared" si="2"/>
        <v>138.9</v>
      </c>
      <c r="H56" s="24">
        <f t="shared" si="2"/>
        <v>143.8</v>
      </c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0">
      <c r="A57" s="22" t="s">
        <v>93</v>
      </c>
      <c r="B57" s="23" t="s">
        <v>50</v>
      </c>
      <c r="C57" s="23" t="s">
        <v>58</v>
      </c>
      <c r="D57" s="49" t="s">
        <v>190</v>
      </c>
      <c r="E57" s="89">
        <v>240</v>
      </c>
      <c r="F57" s="24">
        <v>133</v>
      </c>
      <c r="G57" s="49">
        <v>138.9</v>
      </c>
      <c r="H57" s="24">
        <v>143.8</v>
      </c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42.75">
      <c r="A58" s="43" t="s">
        <v>115</v>
      </c>
      <c r="B58" s="18" t="s">
        <v>58</v>
      </c>
      <c r="C58" s="18" t="s">
        <v>48</v>
      </c>
      <c r="D58" s="19"/>
      <c r="E58" s="19"/>
      <c r="F58" s="20">
        <f>F59</f>
        <v>50</v>
      </c>
      <c r="G58" s="20">
        <f>G59</f>
        <v>100</v>
      </c>
      <c r="H58" s="20">
        <f>H59</f>
        <v>50</v>
      </c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60">
      <c r="A59" s="44" t="s">
        <v>191</v>
      </c>
      <c r="B59" s="23" t="s">
        <v>58</v>
      </c>
      <c r="C59" s="23">
        <v>10</v>
      </c>
      <c r="D59" s="49"/>
      <c r="E59" s="49"/>
      <c r="F59" s="24">
        <f>F60</f>
        <v>50</v>
      </c>
      <c r="G59" s="24">
        <f>G60</f>
        <v>100</v>
      </c>
      <c r="H59" s="24">
        <f>H60</f>
        <v>50</v>
      </c>
      <c r="J59" s="21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60">
      <c r="A60" s="31" t="s">
        <v>264</v>
      </c>
      <c r="B60" s="23" t="s">
        <v>58</v>
      </c>
      <c r="C60" s="23">
        <v>10</v>
      </c>
      <c r="D60" s="139" t="s">
        <v>265</v>
      </c>
      <c r="E60" s="49"/>
      <c r="F60" s="24">
        <f>F61</f>
        <v>50</v>
      </c>
      <c r="G60" s="24">
        <f aca="true" t="shared" si="3" ref="G60:H62">G61</f>
        <v>100</v>
      </c>
      <c r="H60" s="24">
        <f t="shared" si="3"/>
        <v>50</v>
      </c>
      <c r="J60" s="21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45">
      <c r="A61" s="31" t="s">
        <v>266</v>
      </c>
      <c r="B61" s="23" t="s">
        <v>58</v>
      </c>
      <c r="C61" s="23" t="s">
        <v>162</v>
      </c>
      <c r="D61" s="139" t="s">
        <v>267</v>
      </c>
      <c r="E61" s="139"/>
      <c r="F61" s="24">
        <f>F62+F64</f>
        <v>50</v>
      </c>
      <c r="G61" s="24">
        <f>G62+G64</f>
        <v>100</v>
      </c>
      <c r="H61" s="24">
        <f>H62+H64</f>
        <v>50</v>
      </c>
      <c r="J61" s="21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5">
      <c r="A62" s="22" t="s">
        <v>116</v>
      </c>
      <c r="B62" s="23" t="s">
        <v>58</v>
      </c>
      <c r="C62" s="23">
        <v>10</v>
      </c>
      <c r="D62" s="139" t="s">
        <v>268</v>
      </c>
      <c r="E62" s="49"/>
      <c r="F62" s="24">
        <f>F63</f>
        <v>50</v>
      </c>
      <c r="G62" s="24">
        <f t="shared" si="3"/>
        <v>100</v>
      </c>
      <c r="H62" s="24">
        <f t="shared" si="3"/>
        <v>50</v>
      </c>
      <c r="J62" s="21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30">
      <c r="A63" s="31" t="s">
        <v>93</v>
      </c>
      <c r="B63" s="23" t="s">
        <v>58</v>
      </c>
      <c r="C63" s="23">
        <v>10</v>
      </c>
      <c r="D63" s="139" t="s">
        <v>268</v>
      </c>
      <c r="E63" s="49">
        <v>240</v>
      </c>
      <c r="F63" s="47">
        <v>50</v>
      </c>
      <c r="G63" s="24">
        <v>100</v>
      </c>
      <c r="H63" s="24">
        <v>50</v>
      </c>
      <c r="J63" s="21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5" hidden="1">
      <c r="A64" s="31" t="s">
        <v>142</v>
      </c>
      <c r="B64" s="23" t="s">
        <v>58</v>
      </c>
      <c r="C64" s="23" t="s">
        <v>162</v>
      </c>
      <c r="D64" s="142" t="s">
        <v>269</v>
      </c>
      <c r="E64" s="49"/>
      <c r="F64" s="47">
        <f>SUM(F65)</f>
        <v>0</v>
      </c>
      <c r="G64" s="47">
        <f>SUM(G65)</f>
        <v>0</v>
      </c>
      <c r="H64" s="47">
        <f>SUM(H65)</f>
        <v>0</v>
      </c>
      <c r="J64" s="21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30" hidden="1">
      <c r="A65" s="31" t="s">
        <v>93</v>
      </c>
      <c r="B65" s="23" t="s">
        <v>58</v>
      </c>
      <c r="C65" s="23" t="s">
        <v>162</v>
      </c>
      <c r="D65" s="142" t="s">
        <v>269</v>
      </c>
      <c r="E65" s="49">
        <v>240</v>
      </c>
      <c r="F65" s="47">
        <v>0</v>
      </c>
      <c r="G65" s="24">
        <v>0</v>
      </c>
      <c r="H65" s="24">
        <v>0</v>
      </c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5">
      <c r="A66" s="17" t="s">
        <v>117</v>
      </c>
      <c r="B66" s="18" t="s">
        <v>52</v>
      </c>
      <c r="C66" s="18" t="s">
        <v>48</v>
      </c>
      <c r="D66" s="19"/>
      <c r="E66" s="19"/>
      <c r="F66" s="20">
        <f>F67+F71</f>
        <v>1461.2</v>
      </c>
      <c r="G66" s="20">
        <f>G67+G71</f>
        <v>0</v>
      </c>
      <c r="H66" s="20">
        <f>H67+H71</f>
        <v>0</v>
      </c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5">
      <c r="A67" s="22" t="s">
        <v>61</v>
      </c>
      <c r="B67" s="23" t="s">
        <v>52</v>
      </c>
      <c r="C67" s="23" t="s">
        <v>62</v>
      </c>
      <c r="D67" s="49"/>
      <c r="E67" s="49"/>
      <c r="F67" s="49">
        <f>F68</f>
        <v>1461.2</v>
      </c>
      <c r="G67" s="24">
        <f aca="true" t="shared" si="4" ref="G67:H69">G68</f>
        <v>0</v>
      </c>
      <c r="H67" s="24">
        <f t="shared" si="4"/>
        <v>0</v>
      </c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5">
      <c r="A68" s="22" t="s">
        <v>118</v>
      </c>
      <c r="B68" s="23" t="s">
        <v>52</v>
      </c>
      <c r="C68" s="23" t="s">
        <v>62</v>
      </c>
      <c r="D68" s="49" t="s">
        <v>119</v>
      </c>
      <c r="E68" s="49"/>
      <c r="F68" s="49">
        <f>F69</f>
        <v>1461.2</v>
      </c>
      <c r="G68" s="24">
        <f t="shared" si="4"/>
        <v>0</v>
      </c>
      <c r="H68" s="24">
        <f t="shared" si="4"/>
        <v>0</v>
      </c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89.25" customHeight="1">
      <c r="A69" s="31" t="s">
        <v>120</v>
      </c>
      <c r="B69" s="23" t="s">
        <v>52</v>
      </c>
      <c r="C69" s="23" t="s">
        <v>62</v>
      </c>
      <c r="D69" s="49" t="s">
        <v>121</v>
      </c>
      <c r="E69" s="49"/>
      <c r="F69" s="49">
        <f>F70</f>
        <v>1461.2</v>
      </c>
      <c r="G69" s="24">
        <f t="shared" si="4"/>
        <v>0</v>
      </c>
      <c r="H69" s="24">
        <f t="shared" si="4"/>
        <v>0</v>
      </c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30">
      <c r="A70" s="31" t="s">
        <v>93</v>
      </c>
      <c r="B70" s="23" t="s">
        <v>52</v>
      </c>
      <c r="C70" s="23" t="s">
        <v>62</v>
      </c>
      <c r="D70" s="49" t="s">
        <v>121</v>
      </c>
      <c r="E70" s="49">
        <v>240</v>
      </c>
      <c r="F70" s="49">
        <v>1461.2</v>
      </c>
      <c r="G70" s="24">
        <v>0</v>
      </c>
      <c r="H70" s="24">
        <v>0</v>
      </c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30" hidden="1">
      <c r="A71" s="31" t="s">
        <v>63</v>
      </c>
      <c r="B71" s="23" t="s">
        <v>52</v>
      </c>
      <c r="C71" s="23" t="s">
        <v>64</v>
      </c>
      <c r="D71" s="49" t="s">
        <v>32</v>
      </c>
      <c r="E71" s="49"/>
      <c r="F71" s="24">
        <f>SUM(F72)</f>
        <v>0</v>
      </c>
      <c r="G71" s="24">
        <f>SUM(G72)</f>
        <v>0</v>
      </c>
      <c r="H71" s="24">
        <f>SUM(H72)</f>
        <v>0</v>
      </c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45" hidden="1">
      <c r="A72" s="31" t="s">
        <v>122</v>
      </c>
      <c r="B72" s="23" t="s">
        <v>52</v>
      </c>
      <c r="C72" s="23" t="s">
        <v>64</v>
      </c>
      <c r="D72" s="49" t="s">
        <v>123</v>
      </c>
      <c r="E72" s="49"/>
      <c r="F72" s="24">
        <f>SUM(F73+F75)</f>
        <v>0</v>
      </c>
      <c r="G72" s="24">
        <f>SUM(G73+G75)</f>
        <v>0</v>
      </c>
      <c r="H72" s="24">
        <f>SUM(H73+H75)</f>
        <v>0</v>
      </c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60" hidden="1">
      <c r="A73" s="31" t="s">
        <v>124</v>
      </c>
      <c r="B73" s="23" t="s">
        <v>52</v>
      </c>
      <c r="C73" s="23" t="s">
        <v>64</v>
      </c>
      <c r="D73" s="49" t="s">
        <v>125</v>
      </c>
      <c r="E73" s="49"/>
      <c r="F73" s="24">
        <f>SUM(F74)</f>
        <v>0</v>
      </c>
      <c r="G73" s="24">
        <f>SUM(G74)</f>
        <v>0</v>
      </c>
      <c r="H73" s="24">
        <f>SUM(H74)</f>
        <v>0</v>
      </c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30" hidden="1">
      <c r="A74" s="31" t="s">
        <v>93</v>
      </c>
      <c r="B74" s="23" t="s">
        <v>52</v>
      </c>
      <c r="C74" s="23" t="s">
        <v>64</v>
      </c>
      <c r="D74" s="49" t="s">
        <v>125</v>
      </c>
      <c r="E74" s="49">
        <v>240</v>
      </c>
      <c r="F74" s="24">
        <v>0</v>
      </c>
      <c r="G74" s="24">
        <v>0</v>
      </c>
      <c r="H74" s="24">
        <v>0</v>
      </c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48.75" customHeight="1" hidden="1">
      <c r="A75" s="31" t="s">
        <v>126</v>
      </c>
      <c r="B75" s="23" t="s">
        <v>52</v>
      </c>
      <c r="C75" s="23" t="s">
        <v>64</v>
      </c>
      <c r="D75" s="49" t="s">
        <v>127</v>
      </c>
      <c r="E75" s="49"/>
      <c r="F75" s="24">
        <f>SUM(F76)</f>
        <v>0</v>
      </c>
      <c r="G75" s="24">
        <f>SUM(G76)</f>
        <v>0</v>
      </c>
      <c r="H75" s="24">
        <f>SUM(H76)</f>
        <v>0</v>
      </c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30" hidden="1">
      <c r="A76" s="31" t="s">
        <v>93</v>
      </c>
      <c r="B76" s="23" t="s">
        <v>52</v>
      </c>
      <c r="C76" s="23" t="s">
        <v>64</v>
      </c>
      <c r="D76" s="49" t="s">
        <v>127</v>
      </c>
      <c r="E76" s="49">
        <v>240</v>
      </c>
      <c r="F76" s="24">
        <v>0</v>
      </c>
      <c r="G76" s="24">
        <v>0</v>
      </c>
      <c r="H76" s="24">
        <v>0</v>
      </c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11" ht="28.5">
      <c r="A77" s="17" t="s">
        <v>65</v>
      </c>
      <c r="B77" s="18" t="s">
        <v>66</v>
      </c>
      <c r="C77" s="18" t="s">
        <v>48</v>
      </c>
      <c r="D77" s="19"/>
      <c r="E77" s="19"/>
      <c r="F77" s="20">
        <f>+F78</f>
        <v>1579.9</v>
      </c>
      <c r="G77" s="20">
        <f>+G78</f>
        <v>2048.4</v>
      </c>
      <c r="H77" s="20">
        <f>+H78</f>
        <v>2048.4</v>
      </c>
      <c r="J77" s="21"/>
      <c r="K77" s="21"/>
    </row>
    <row r="78" spans="1:11" ht="15">
      <c r="A78" s="22" t="s">
        <v>67</v>
      </c>
      <c r="B78" s="23" t="s">
        <v>66</v>
      </c>
      <c r="C78" s="23" t="s">
        <v>58</v>
      </c>
      <c r="D78" s="49"/>
      <c r="E78" s="49"/>
      <c r="F78" s="24">
        <f>F79</f>
        <v>1579.9</v>
      </c>
      <c r="G78" s="49">
        <f>G79</f>
        <v>2048.4</v>
      </c>
      <c r="H78" s="49">
        <f>H79</f>
        <v>2048.4</v>
      </c>
      <c r="J78" s="21"/>
      <c r="K78" s="21"/>
    </row>
    <row r="79" spans="1:11" ht="45">
      <c r="A79" s="22" t="s">
        <v>263</v>
      </c>
      <c r="B79" s="23" t="s">
        <v>66</v>
      </c>
      <c r="C79" s="23" t="s">
        <v>58</v>
      </c>
      <c r="D79" s="49" t="s">
        <v>128</v>
      </c>
      <c r="E79" s="49"/>
      <c r="F79" s="24">
        <f>F80+F85+F88</f>
        <v>1579.9</v>
      </c>
      <c r="G79" s="24">
        <f>G80+G85+G88</f>
        <v>2048.4</v>
      </c>
      <c r="H79" s="24">
        <f>H80+H85+H88</f>
        <v>2048.4</v>
      </c>
      <c r="J79" s="21"/>
      <c r="K79" s="21"/>
    </row>
    <row r="80" spans="1:11" ht="30">
      <c r="A80" s="22" t="s">
        <v>129</v>
      </c>
      <c r="B80" s="23" t="s">
        <v>66</v>
      </c>
      <c r="C80" s="23" t="s">
        <v>58</v>
      </c>
      <c r="D80" s="49" t="s">
        <v>130</v>
      </c>
      <c r="E80" s="49"/>
      <c r="F80" s="24">
        <f>F81+F83</f>
        <v>898.4</v>
      </c>
      <c r="G80" s="24">
        <f>G81+G83</f>
        <v>1248.4</v>
      </c>
      <c r="H80" s="24">
        <f>H81+H83</f>
        <v>1248.4</v>
      </c>
      <c r="J80" s="21"/>
      <c r="K80" s="21"/>
    </row>
    <row r="81" spans="1:11" ht="15">
      <c r="A81" s="22" t="s">
        <v>131</v>
      </c>
      <c r="B81" s="23" t="s">
        <v>66</v>
      </c>
      <c r="C81" s="23" t="s">
        <v>58</v>
      </c>
      <c r="D81" s="49" t="s">
        <v>132</v>
      </c>
      <c r="E81" s="49"/>
      <c r="F81" s="24">
        <f>F82</f>
        <v>50</v>
      </c>
      <c r="G81" s="24">
        <f>G82</f>
        <v>400</v>
      </c>
      <c r="H81" s="24">
        <f>H82</f>
        <v>400</v>
      </c>
      <c r="J81" s="21"/>
      <c r="K81" s="21"/>
    </row>
    <row r="82" spans="1:11" ht="30">
      <c r="A82" s="22" t="s">
        <v>93</v>
      </c>
      <c r="B82" s="23" t="s">
        <v>66</v>
      </c>
      <c r="C82" s="23" t="s">
        <v>58</v>
      </c>
      <c r="D82" s="49" t="s">
        <v>132</v>
      </c>
      <c r="E82" s="49">
        <v>240</v>
      </c>
      <c r="F82" s="47">
        <v>50</v>
      </c>
      <c r="G82" s="24">
        <v>400</v>
      </c>
      <c r="H82" s="24">
        <v>400</v>
      </c>
      <c r="J82" s="21"/>
      <c r="K82" s="32"/>
    </row>
    <row r="83" spans="1:40" ht="15">
      <c r="A83" s="22" t="s">
        <v>133</v>
      </c>
      <c r="B83" s="23" t="s">
        <v>66</v>
      </c>
      <c r="C83" s="23" t="s">
        <v>58</v>
      </c>
      <c r="D83" s="49" t="s">
        <v>134</v>
      </c>
      <c r="E83" s="49"/>
      <c r="F83" s="24">
        <f>F84</f>
        <v>848.4</v>
      </c>
      <c r="G83" s="24">
        <f>G84</f>
        <v>848.4</v>
      </c>
      <c r="H83" s="24">
        <f>H84</f>
        <v>848.4</v>
      </c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30">
      <c r="A84" s="31" t="s">
        <v>93</v>
      </c>
      <c r="B84" s="23" t="s">
        <v>66</v>
      </c>
      <c r="C84" s="23" t="s">
        <v>58</v>
      </c>
      <c r="D84" s="49" t="s">
        <v>135</v>
      </c>
      <c r="E84" s="49">
        <v>240</v>
      </c>
      <c r="F84" s="24">
        <v>848.4</v>
      </c>
      <c r="G84" s="24">
        <v>848.4</v>
      </c>
      <c r="H84" s="24">
        <v>848.4</v>
      </c>
      <c r="I84" s="12" t="s">
        <v>32</v>
      </c>
      <c r="J84" s="38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30">
      <c r="A85" s="22" t="s">
        <v>136</v>
      </c>
      <c r="B85" s="23" t="s">
        <v>66</v>
      </c>
      <c r="C85" s="23" t="s">
        <v>58</v>
      </c>
      <c r="D85" s="49" t="s">
        <v>137</v>
      </c>
      <c r="E85" s="49"/>
      <c r="F85" s="24">
        <f>F86</f>
        <v>50</v>
      </c>
      <c r="G85" s="24">
        <f>G86</f>
        <v>50</v>
      </c>
      <c r="H85" s="24">
        <f>H86</f>
        <v>50</v>
      </c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5">
      <c r="A86" s="22" t="s">
        <v>131</v>
      </c>
      <c r="B86" s="23" t="s">
        <v>66</v>
      </c>
      <c r="C86" s="23" t="s">
        <v>58</v>
      </c>
      <c r="D86" s="49" t="s">
        <v>138</v>
      </c>
      <c r="E86" s="49"/>
      <c r="F86" s="24">
        <f>F87</f>
        <v>50</v>
      </c>
      <c r="G86" s="24">
        <f>G87</f>
        <v>50</v>
      </c>
      <c r="H86" s="24">
        <f>H87</f>
        <v>50</v>
      </c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ht="30">
      <c r="A87" s="22" t="s">
        <v>93</v>
      </c>
      <c r="B87" s="23" t="s">
        <v>66</v>
      </c>
      <c r="C87" s="23" t="s">
        <v>58</v>
      </c>
      <c r="D87" s="49" t="s">
        <v>138</v>
      </c>
      <c r="E87" s="49">
        <v>240</v>
      </c>
      <c r="F87" s="24">
        <v>50</v>
      </c>
      <c r="G87" s="24">
        <v>50</v>
      </c>
      <c r="H87" s="24">
        <v>50</v>
      </c>
      <c r="J87" s="21"/>
      <c r="K87" s="3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30">
      <c r="A88" s="31" t="s">
        <v>139</v>
      </c>
      <c r="B88" s="23" t="s">
        <v>66</v>
      </c>
      <c r="C88" s="23" t="s">
        <v>58</v>
      </c>
      <c r="D88" s="49" t="s">
        <v>140</v>
      </c>
      <c r="E88" s="49"/>
      <c r="F88" s="47">
        <f>F89+F91</f>
        <v>631.5</v>
      </c>
      <c r="G88" s="24">
        <f>G89+G91</f>
        <v>750</v>
      </c>
      <c r="H88" s="24">
        <f>H89+H91</f>
        <v>750</v>
      </c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5">
      <c r="A89" s="31" t="s">
        <v>131</v>
      </c>
      <c r="B89" s="23" t="s">
        <v>66</v>
      </c>
      <c r="C89" s="23" t="s">
        <v>58</v>
      </c>
      <c r="D89" s="49" t="s">
        <v>141</v>
      </c>
      <c r="E89" s="49"/>
      <c r="F89" s="24">
        <f>F90</f>
        <v>400</v>
      </c>
      <c r="G89" s="24">
        <f>G90</f>
        <v>750</v>
      </c>
      <c r="H89" s="24">
        <f>H90</f>
        <v>750</v>
      </c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ht="30">
      <c r="A90" s="31" t="s">
        <v>93</v>
      </c>
      <c r="B90" s="23" t="s">
        <v>66</v>
      </c>
      <c r="C90" s="23" t="s">
        <v>58</v>
      </c>
      <c r="D90" s="49" t="s">
        <v>141</v>
      </c>
      <c r="E90" s="49">
        <v>240</v>
      </c>
      <c r="F90" s="24">
        <v>400</v>
      </c>
      <c r="G90" s="24">
        <v>750</v>
      </c>
      <c r="H90" s="24">
        <v>750</v>
      </c>
      <c r="J90" s="21"/>
      <c r="K90" s="2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ht="21" customHeight="1">
      <c r="A91" s="31" t="s">
        <v>142</v>
      </c>
      <c r="B91" s="23" t="s">
        <v>66</v>
      </c>
      <c r="C91" s="23" t="s">
        <v>58</v>
      </c>
      <c r="D91" s="49" t="s">
        <v>143</v>
      </c>
      <c r="E91" s="49"/>
      <c r="F91" s="24">
        <f>F92</f>
        <v>231.5</v>
      </c>
      <c r="G91" s="24">
        <f>G92</f>
        <v>0</v>
      </c>
      <c r="H91" s="24">
        <f>H92</f>
        <v>0</v>
      </c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30">
      <c r="A92" s="31" t="s">
        <v>93</v>
      </c>
      <c r="B92" s="23" t="s">
        <v>66</v>
      </c>
      <c r="C92" s="23" t="s">
        <v>58</v>
      </c>
      <c r="D92" s="49" t="s">
        <v>143</v>
      </c>
      <c r="E92" s="49">
        <v>240</v>
      </c>
      <c r="F92" s="24">
        <v>231.5</v>
      </c>
      <c r="G92" s="24">
        <v>0</v>
      </c>
      <c r="H92" s="24">
        <v>0</v>
      </c>
      <c r="J92" s="21"/>
      <c r="K92" s="2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ht="15">
      <c r="A93" s="37" t="s">
        <v>68</v>
      </c>
      <c r="B93" s="18" t="s">
        <v>69</v>
      </c>
      <c r="C93" s="18" t="s">
        <v>48</v>
      </c>
      <c r="D93" s="19"/>
      <c r="E93" s="19"/>
      <c r="F93" s="19">
        <f>F94</f>
        <v>6.3</v>
      </c>
      <c r="G93" s="20">
        <f aca="true" t="shared" si="5" ref="F93:H97">G94</f>
        <v>0</v>
      </c>
      <c r="H93" s="20">
        <f t="shared" si="5"/>
        <v>0</v>
      </c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ht="15">
      <c r="A94" s="31" t="s">
        <v>70</v>
      </c>
      <c r="B94" s="23" t="s">
        <v>69</v>
      </c>
      <c r="C94" s="23" t="s">
        <v>69</v>
      </c>
      <c r="D94" s="49"/>
      <c r="E94" s="49"/>
      <c r="F94" s="24">
        <f>F95</f>
        <v>6.3</v>
      </c>
      <c r="G94" s="24">
        <f t="shared" si="5"/>
        <v>0</v>
      </c>
      <c r="H94" s="24">
        <f t="shared" si="5"/>
        <v>0</v>
      </c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ht="30">
      <c r="A95" s="22" t="s">
        <v>144</v>
      </c>
      <c r="B95" s="23" t="s">
        <v>69</v>
      </c>
      <c r="C95" s="23" t="s">
        <v>69</v>
      </c>
      <c r="D95" s="49" t="s">
        <v>145</v>
      </c>
      <c r="E95" s="49"/>
      <c r="F95" s="24">
        <f>F96</f>
        <v>6.3</v>
      </c>
      <c r="G95" s="24">
        <f t="shared" si="5"/>
        <v>0</v>
      </c>
      <c r="H95" s="24">
        <f t="shared" si="5"/>
        <v>0</v>
      </c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ht="15">
      <c r="A96" s="22" t="s">
        <v>100</v>
      </c>
      <c r="B96" s="23" t="s">
        <v>69</v>
      </c>
      <c r="C96" s="23" t="s">
        <v>69</v>
      </c>
      <c r="D96" s="49" t="s">
        <v>146</v>
      </c>
      <c r="E96" s="49"/>
      <c r="F96" s="49">
        <f>F97</f>
        <v>6.3</v>
      </c>
      <c r="G96" s="24">
        <f t="shared" si="5"/>
        <v>0</v>
      </c>
      <c r="H96" s="24">
        <f t="shared" si="5"/>
        <v>0</v>
      </c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20">
      <c r="A97" s="31" t="s">
        <v>147</v>
      </c>
      <c r="B97" s="23" t="s">
        <v>69</v>
      </c>
      <c r="C97" s="23" t="s">
        <v>69</v>
      </c>
      <c r="D97" s="49" t="s">
        <v>148</v>
      </c>
      <c r="E97" s="49"/>
      <c r="F97" s="24">
        <f t="shared" si="5"/>
        <v>6.3</v>
      </c>
      <c r="G97" s="24">
        <f t="shared" si="5"/>
        <v>0</v>
      </c>
      <c r="H97" s="24">
        <f t="shared" si="5"/>
        <v>0</v>
      </c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5">
      <c r="A98" s="31" t="s">
        <v>29</v>
      </c>
      <c r="B98" s="23" t="s">
        <v>69</v>
      </c>
      <c r="C98" s="23" t="s">
        <v>69</v>
      </c>
      <c r="D98" s="49" t="s">
        <v>148</v>
      </c>
      <c r="E98" s="49">
        <v>540</v>
      </c>
      <c r="F98" s="49">
        <v>6.3</v>
      </c>
      <c r="G98" s="24">
        <v>0</v>
      </c>
      <c r="H98" s="24">
        <v>0</v>
      </c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5">
      <c r="A99" s="17" t="s">
        <v>149</v>
      </c>
      <c r="B99" s="18" t="s">
        <v>72</v>
      </c>
      <c r="C99" s="18" t="s">
        <v>48</v>
      </c>
      <c r="D99" s="19"/>
      <c r="E99" s="19"/>
      <c r="F99" s="20">
        <f>F100</f>
        <v>2545</v>
      </c>
      <c r="G99" s="19">
        <f>G100</f>
        <v>2504.2</v>
      </c>
      <c r="H99" s="19">
        <f>H100</f>
        <v>2504.2</v>
      </c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5">
      <c r="A100" s="22" t="s">
        <v>150</v>
      </c>
      <c r="B100" s="23" t="s">
        <v>72</v>
      </c>
      <c r="C100" s="23" t="s">
        <v>47</v>
      </c>
      <c r="D100" s="49"/>
      <c r="E100" s="49"/>
      <c r="F100" s="24">
        <f>F101</f>
        <v>2545</v>
      </c>
      <c r="G100" s="24">
        <f>G101</f>
        <v>2504.2</v>
      </c>
      <c r="H100" s="24">
        <f>H101</f>
        <v>2504.2</v>
      </c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30" customHeight="1">
      <c r="A101" s="31" t="s">
        <v>151</v>
      </c>
      <c r="B101" s="23" t="s">
        <v>72</v>
      </c>
      <c r="C101" s="23" t="s">
        <v>47</v>
      </c>
      <c r="D101" s="49" t="s">
        <v>152</v>
      </c>
      <c r="E101" s="49"/>
      <c r="F101" s="24">
        <f>F102+F104+F107</f>
        <v>2545</v>
      </c>
      <c r="G101" s="24">
        <f>G102+G104+G107</f>
        <v>2504.2</v>
      </c>
      <c r="H101" s="24">
        <f>H102+H104+H107</f>
        <v>2504.2</v>
      </c>
      <c r="I101" s="39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30" customHeight="1">
      <c r="A102" s="104" t="s">
        <v>254</v>
      </c>
      <c r="B102" s="105" t="s">
        <v>72</v>
      </c>
      <c r="C102" s="105" t="s">
        <v>47</v>
      </c>
      <c r="D102" s="106" t="s">
        <v>255</v>
      </c>
      <c r="E102" s="106"/>
      <c r="F102" s="24">
        <f>F103</f>
        <v>0</v>
      </c>
      <c r="G102" s="24">
        <f>G103</f>
        <v>2504.2</v>
      </c>
      <c r="H102" s="100">
        <f>H103</f>
        <v>2504.2</v>
      </c>
      <c r="I102" s="39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30" customHeight="1">
      <c r="A103" s="104" t="s">
        <v>93</v>
      </c>
      <c r="B103" s="105" t="s">
        <v>72</v>
      </c>
      <c r="C103" s="105" t="s">
        <v>47</v>
      </c>
      <c r="D103" s="106" t="s">
        <v>255</v>
      </c>
      <c r="E103" s="106">
        <v>240</v>
      </c>
      <c r="F103" s="24">
        <v>0</v>
      </c>
      <c r="G103" s="24">
        <v>2504.2</v>
      </c>
      <c r="H103" s="24">
        <v>2504.2</v>
      </c>
      <c r="I103" s="39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15">
      <c r="A104" s="31" t="s">
        <v>100</v>
      </c>
      <c r="B104" s="23" t="s">
        <v>72</v>
      </c>
      <c r="C104" s="23" t="s">
        <v>47</v>
      </c>
      <c r="D104" s="49" t="s">
        <v>153</v>
      </c>
      <c r="E104" s="49"/>
      <c r="F104" s="49">
        <f>F105</f>
        <v>2504.2</v>
      </c>
      <c r="G104" s="24">
        <f>G105</f>
        <v>0</v>
      </c>
      <c r="H104" s="24">
        <f>H105</f>
        <v>0</v>
      </c>
      <c r="I104" s="40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05">
      <c r="A105" s="22" t="s">
        <v>184</v>
      </c>
      <c r="B105" s="23" t="s">
        <v>72</v>
      </c>
      <c r="C105" s="23" t="s">
        <v>47</v>
      </c>
      <c r="D105" s="49" t="s">
        <v>154</v>
      </c>
      <c r="E105" s="49"/>
      <c r="F105" s="49">
        <f>F106</f>
        <v>2504.2</v>
      </c>
      <c r="G105" s="24">
        <f>G106</f>
        <v>0</v>
      </c>
      <c r="H105" s="24">
        <f>H106</f>
        <v>0</v>
      </c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5">
      <c r="A106" s="22" t="s">
        <v>29</v>
      </c>
      <c r="B106" s="23" t="s">
        <v>72</v>
      </c>
      <c r="C106" s="23" t="s">
        <v>47</v>
      </c>
      <c r="D106" s="49" t="s">
        <v>154</v>
      </c>
      <c r="E106" s="49">
        <v>540</v>
      </c>
      <c r="F106" s="49">
        <v>2504.2</v>
      </c>
      <c r="G106" s="24">
        <v>0</v>
      </c>
      <c r="H106" s="24">
        <v>0</v>
      </c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5">
      <c r="A107" s="104" t="s">
        <v>142</v>
      </c>
      <c r="B107" s="23" t="s">
        <v>72</v>
      </c>
      <c r="C107" s="23" t="s">
        <v>47</v>
      </c>
      <c r="D107" s="162" t="s">
        <v>298</v>
      </c>
      <c r="E107" s="162"/>
      <c r="F107" s="161">
        <f>F108</f>
        <v>40.8</v>
      </c>
      <c r="G107" s="24">
        <f>G108</f>
        <v>0</v>
      </c>
      <c r="H107" s="24">
        <f>H108</f>
        <v>0</v>
      </c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30">
      <c r="A108" s="108" t="s">
        <v>93</v>
      </c>
      <c r="B108" s="23" t="s">
        <v>72</v>
      </c>
      <c r="C108" s="23" t="s">
        <v>47</v>
      </c>
      <c r="D108" s="162" t="s">
        <v>298</v>
      </c>
      <c r="E108" s="162">
        <v>240</v>
      </c>
      <c r="F108" s="161">
        <v>40.8</v>
      </c>
      <c r="G108" s="24">
        <v>0</v>
      </c>
      <c r="H108" s="24">
        <v>0</v>
      </c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5">
      <c r="A109" s="17" t="s">
        <v>74</v>
      </c>
      <c r="B109" s="18">
        <v>10</v>
      </c>
      <c r="C109" s="18" t="s">
        <v>48</v>
      </c>
      <c r="D109" s="19"/>
      <c r="E109" s="19"/>
      <c r="F109" s="20">
        <f>F110+F115+F121</f>
        <v>1031.4</v>
      </c>
      <c r="G109" s="20">
        <f>G110+G115+G121</f>
        <v>946</v>
      </c>
      <c r="H109" s="20">
        <f>H110+H115+H121</f>
        <v>896</v>
      </c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5">
      <c r="A110" s="22" t="s">
        <v>75</v>
      </c>
      <c r="B110" s="23">
        <v>10</v>
      </c>
      <c r="C110" s="23" t="s">
        <v>47</v>
      </c>
      <c r="D110" s="49"/>
      <c r="E110" s="49"/>
      <c r="F110" s="24">
        <f>F111</f>
        <v>846</v>
      </c>
      <c r="G110" s="24">
        <f aca="true" t="shared" si="6" ref="G110:H113">G111</f>
        <v>846</v>
      </c>
      <c r="H110" s="24">
        <f t="shared" si="6"/>
        <v>846</v>
      </c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60">
      <c r="A111" s="31" t="s">
        <v>262</v>
      </c>
      <c r="B111" s="23">
        <v>10</v>
      </c>
      <c r="C111" s="23" t="s">
        <v>47</v>
      </c>
      <c r="D111" s="49" t="s">
        <v>87</v>
      </c>
      <c r="E111" s="49"/>
      <c r="F111" s="24">
        <f>F112</f>
        <v>846</v>
      </c>
      <c r="G111" s="24">
        <f t="shared" si="6"/>
        <v>846</v>
      </c>
      <c r="H111" s="24">
        <f t="shared" si="6"/>
        <v>846</v>
      </c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30">
      <c r="A112" s="31" t="s">
        <v>155</v>
      </c>
      <c r="B112" s="23">
        <v>10</v>
      </c>
      <c r="C112" s="23" t="s">
        <v>47</v>
      </c>
      <c r="D112" s="49" t="s">
        <v>156</v>
      </c>
      <c r="E112" s="49"/>
      <c r="F112" s="24">
        <f>F113</f>
        <v>846</v>
      </c>
      <c r="G112" s="24">
        <f t="shared" si="6"/>
        <v>846</v>
      </c>
      <c r="H112" s="24">
        <f t="shared" si="6"/>
        <v>846</v>
      </c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45">
      <c r="A113" s="31" t="s">
        <v>157</v>
      </c>
      <c r="B113" s="23">
        <v>10</v>
      </c>
      <c r="C113" s="23" t="s">
        <v>47</v>
      </c>
      <c r="D113" s="49" t="s">
        <v>158</v>
      </c>
      <c r="E113" s="49"/>
      <c r="F113" s="24">
        <f>F114</f>
        <v>846</v>
      </c>
      <c r="G113" s="24">
        <f t="shared" si="6"/>
        <v>846</v>
      </c>
      <c r="H113" s="24">
        <f t="shared" si="6"/>
        <v>846</v>
      </c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30">
      <c r="A114" s="22" t="s">
        <v>159</v>
      </c>
      <c r="B114" s="23">
        <v>10</v>
      </c>
      <c r="C114" s="23" t="s">
        <v>47</v>
      </c>
      <c r="D114" s="49" t="s">
        <v>158</v>
      </c>
      <c r="E114" s="49">
        <v>310</v>
      </c>
      <c r="F114" s="24">
        <v>846</v>
      </c>
      <c r="G114" s="24">
        <v>846</v>
      </c>
      <c r="H114" s="24">
        <v>846</v>
      </c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ht="15">
      <c r="A115" s="22" t="s">
        <v>160</v>
      </c>
      <c r="B115" s="23">
        <v>10</v>
      </c>
      <c r="C115" s="23" t="s">
        <v>58</v>
      </c>
      <c r="D115" s="49"/>
      <c r="E115" s="49"/>
      <c r="F115" s="24">
        <f>F117</f>
        <v>175.4</v>
      </c>
      <c r="G115" s="24">
        <f>G117</f>
        <v>0</v>
      </c>
      <c r="H115" s="24">
        <f>H117</f>
        <v>0</v>
      </c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ht="30">
      <c r="A116" s="22" t="s">
        <v>161</v>
      </c>
      <c r="B116" s="23" t="s">
        <v>162</v>
      </c>
      <c r="C116" s="23" t="s">
        <v>58</v>
      </c>
      <c r="D116" s="49" t="s">
        <v>163</v>
      </c>
      <c r="E116" s="49"/>
      <c r="F116" s="24"/>
      <c r="G116" s="24"/>
      <c r="H116" s="24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ht="60">
      <c r="A117" s="31" t="s">
        <v>164</v>
      </c>
      <c r="B117" s="23">
        <v>10</v>
      </c>
      <c r="C117" s="23" t="s">
        <v>58</v>
      </c>
      <c r="D117" s="49" t="s">
        <v>165</v>
      </c>
      <c r="E117" s="49"/>
      <c r="F117" s="24">
        <f>F118</f>
        <v>175.4</v>
      </c>
      <c r="G117" s="24">
        <f aca="true" t="shared" si="7" ref="G117:H119">G118</f>
        <v>0</v>
      </c>
      <c r="H117" s="24">
        <f t="shared" si="7"/>
        <v>0</v>
      </c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ht="15">
      <c r="A118" s="31" t="s">
        <v>166</v>
      </c>
      <c r="B118" s="23">
        <v>10</v>
      </c>
      <c r="C118" s="23" t="s">
        <v>58</v>
      </c>
      <c r="D118" s="49" t="s">
        <v>167</v>
      </c>
      <c r="E118" s="49"/>
      <c r="F118" s="24">
        <f>F119</f>
        <v>175.4</v>
      </c>
      <c r="G118" s="24">
        <f t="shared" si="7"/>
        <v>0</v>
      </c>
      <c r="H118" s="24">
        <f t="shared" si="7"/>
        <v>0</v>
      </c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ht="111" customHeight="1">
      <c r="A119" s="31" t="s">
        <v>184</v>
      </c>
      <c r="B119" s="23">
        <v>10</v>
      </c>
      <c r="C119" s="23" t="s">
        <v>58</v>
      </c>
      <c r="D119" s="49" t="s">
        <v>185</v>
      </c>
      <c r="E119" s="49"/>
      <c r="F119" s="24">
        <f>F120</f>
        <v>175.4</v>
      </c>
      <c r="G119" s="24">
        <f t="shared" si="7"/>
        <v>0</v>
      </c>
      <c r="H119" s="24">
        <f t="shared" si="7"/>
        <v>0</v>
      </c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ht="15.75">
      <c r="A120" s="41" t="s">
        <v>29</v>
      </c>
      <c r="B120" s="23">
        <v>10</v>
      </c>
      <c r="C120" s="23" t="s">
        <v>58</v>
      </c>
      <c r="D120" s="49" t="s">
        <v>185</v>
      </c>
      <c r="E120" s="49">
        <v>540</v>
      </c>
      <c r="F120" s="24">
        <v>175.4</v>
      </c>
      <c r="G120" s="24">
        <v>0</v>
      </c>
      <c r="H120" s="24">
        <v>0</v>
      </c>
      <c r="I120" s="12" t="s">
        <v>32</v>
      </c>
      <c r="J120" s="21"/>
      <c r="K120" s="2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31.5">
      <c r="A121" s="41" t="s">
        <v>168</v>
      </c>
      <c r="B121" s="23">
        <v>10</v>
      </c>
      <c r="C121" s="23" t="s">
        <v>54</v>
      </c>
      <c r="D121" s="49"/>
      <c r="E121" s="49"/>
      <c r="F121" s="24">
        <f>F122</f>
        <v>10</v>
      </c>
      <c r="G121" s="24">
        <f aca="true" t="shared" si="8" ref="G121:H124">G122</f>
        <v>100</v>
      </c>
      <c r="H121" s="24">
        <f t="shared" si="8"/>
        <v>50</v>
      </c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ht="31.5">
      <c r="A122" s="41" t="s">
        <v>161</v>
      </c>
      <c r="B122" s="23">
        <v>10</v>
      </c>
      <c r="C122" s="23" t="s">
        <v>54</v>
      </c>
      <c r="D122" s="49" t="s">
        <v>163</v>
      </c>
      <c r="E122" s="49"/>
      <c r="F122" s="24">
        <f>F123</f>
        <v>10</v>
      </c>
      <c r="G122" s="24">
        <f t="shared" si="8"/>
        <v>100</v>
      </c>
      <c r="H122" s="24">
        <f t="shared" si="8"/>
        <v>50</v>
      </c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ht="31.5">
      <c r="A123" s="41" t="s">
        <v>169</v>
      </c>
      <c r="B123" s="23">
        <v>10</v>
      </c>
      <c r="C123" s="23" t="s">
        <v>54</v>
      </c>
      <c r="D123" s="49" t="s">
        <v>170</v>
      </c>
      <c r="E123" s="49"/>
      <c r="F123" s="24">
        <f>F124</f>
        <v>10</v>
      </c>
      <c r="G123" s="24">
        <f t="shared" si="8"/>
        <v>100</v>
      </c>
      <c r="H123" s="24">
        <f t="shared" si="8"/>
        <v>50</v>
      </c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ht="31.5">
      <c r="A124" s="41" t="s">
        <v>171</v>
      </c>
      <c r="B124" s="23">
        <v>10</v>
      </c>
      <c r="C124" s="23" t="s">
        <v>54</v>
      </c>
      <c r="D124" s="49" t="s">
        <v>172</v>
      </c>
      <c r="E124" s="49"/>
      <c r="F124" s="24">
        <f>F125</f>
        <v>10</v>
      </c>
      <c r="G124" s="24">
        <f t="shared" si="8"/>
        <v>100</v>
      </c>
      <c r="H124" s="24">
        <f t="shared" si="8"/>
        <v>50</v>
      </c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ht="30">
      <c r="A125" s="22" t="s">
        <v>93</v>
      </c>
      <c r="B125" s="23">
        <v>10</v>
      </c>
      <c r="C125" s="23" t="s">
        <v>54</v>
      </c>
      <c r="D125" s="49" t="s">
        <v>172</v>
      </c>
      <c r="E125" s="49">
        <v>240</v>
      </c>
      <c r="F125" s="47">
        <v>10</v>
      </c>
      <c r="G125" s="24">
        <v>100</v>
      </c>
      <c r="H125" s="24">
        <v>50</v>
      </c>
      <c r="J125" s="21"/>
      <c r="K125" s="2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ht="15">
      <c r="A126" s="17" t="s">
        <v>78</v>
      </c>
      <c r="B126" s="18">
        <v>11</v>
      </c>
      <c r="C126" s="18" t="s">
        <v>48</v>
      </c>
      <c r="D126" s="19"/>
      <c r="E126" s="19"/>
      <c r="F126" s="20">
        <f>F127</f>
        <v>10</v>
      </c>
      <c r="G126" s="20">
        <f aca="true" t="shared" si="9" ref="G126:H129">G127</f>
        <v>100</v>
      </c>
      <c r="H126" s="20">
        <f t="shared" si="9"/>
        <v>50</v>
      </c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ht="15">
      <c r="A127" s="22" t="s">
        <v>173</v>
      </c>
      <c r="B127" s="23">
        <v>11</v>
      </c>
      <c r="C127" s="23" t="s">
        <v>47</v>
      </c>
      <c r="D127" s="49"/>
      <c r="E127" s="49"/>
      <c r="F127" s="24">
        <f>F128</f>
        <v>10</v>
      </c>
      <c r="G127" s="24">
        <f t="shared" si="9"/>
        <v>100</v>
      </c>
      <c r="H127" s="24">
        <f t="shared" si="9"/>
        <v>50</v>
      </c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45">
      <c r="A128" s="22" t="s">
        <v>174</v>
      </c>
      <c r="B128" s="23">
        <v>11</v>
      </c>
      <c r="C128" s="23" t="s">
        <v>47</v>
      </c>
      <c r="D128" s="49" t="s">
        <v>175</v>
      </c>
      <c r="E128" s="49"/>
      <c r="F128" s="24">
        <f>F129</f>
        <v>10</v>
      </c>
      <c r="G128" s="24">
        <f t="shared" si="9"/>
        <v>100</v>
      </c>
      <c r="H128" s="24">
        <f t="shared" si="9"/>
        <v>50</v>
      </c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30">
      <c r="A129" s="31" t="s">
        <v>176</v>
      </c>
      <c r="B129" s="23">
        <v>11</v>
      </c>
      <c r="C129" s="23" t="s">
        <v>47</v>
      </c>
      <c r="D129" s="49" t="s">
        <v>177</v>
      </c>
      <c r="E129" s="49"/>
      <c r="F129" s="24">
        <f>F130</f>
        <v>10</v>
      </c>
      <c r="G129" s="24">
        <f t="shared" si="9"/>
        <v>100</v>
      </c>
      <c r="H129" s="24">
        <f t="shared" si="9"/>
        <v>50</v>
      </c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30">
      <c r="A130" s="31" t="s">
        <v>93</v>
      </c>
      <c r="B130" s="23">
        <v>11</v>
      </c>
      <c r="C130" s="23" t="s">
        <v>47</v>
      </c>
      <c r="D130" s="49" t="s">
        <v>177</v>
      </c>
      <c r="E130" s="49">
        <v>240</v>
      </c>
      <c r="F130" s="47">
        <v>10</v>
      </c>
      <c r="G130" s="24">
        <v>100</v>
      </c>
      <c r="H130" s="24">
        <v>50</v>
      </c>
      <c r="J130" s="21"/>
      <c r="K130" s="2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5">
      <c r="A131" s="17" t="s">
        <v>80</v>
      </c>
      <c r="B131" s="18"/>
      <c r="C131" s="18"/>
      <c r="D131" s="19"/>
      <c r="E131" s="19"/>
      <c r="F131" s="20">
        <f>F10+F53+F58+F66+F77+F93+F99+F109+F126</f>
        <v>11381.1</v>
      </c>
      <c r="G131" s="20">
        <f>G10+G53+G58+G66+G77+G93+G99+G109+G126</f>
        <v>9715.8</v>
      </c>
      <c r="H131" s="20">
        <f>H10+H53+H58+H66+H77+H93+H99+H109+H126</f>
        <v>9510.7</v>
      </c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5">
      <c r="A132" s="17" t="s">
        <v>81</v>
      </c>
      <c r="B132" s="18"/>
      <c r="C132" s="18"/>
      <c r="D132" s="19"/>
      <c r="E132" s="19"/>
      <c r="F132" s="19"/>
      <c r="G132" s="20">
        <v>210</v>
      </c>
      <c r="H132" s="20">
        <v>420</v>
      </c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5">
      <c r="A133" s="17" t="s">
        <v>82</v>
      </c>
      <c r="B133" s="18"/>
      <c r="C133" s="18"/>
      <c r="D133" s="19"/>
      <c r="E133" s="19"/>
      <c r="F133" s="20">
        <f>F131+F132</f>
        <v>11381.1</v>
      </c>
      <c r="G133" s="20">
        <f>G131+G132</f>
        <v>9925.8</v>
      </c>
      <c r="H133" s="20">
        <f>H131+H132</f>
        <v>9930.7</v>
      </c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5">
      <c r="A134" s="42"/>
      <c r="F134" s="11" t="s">
        <v>32</v>
      </c>
      <c r="G134" s="11" t="s">
        <v>32</v>
      </c>
      <c r="H134" s="11" t="s">
        <v>32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6:40" ht="15">
      <c r="F135" s="11" t="s">
        <v>32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2:40" ht="15"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7:40" ht="15">
      <c r="G137" s="1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7:40" ht="15">
      <c r="G138" s="12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2:40" ht="15">
      <c r="B139" s="14"/>
      <c r="C139" s="14"/>
      <c r="D139" s="14"/>
      <c r="E139" s="14"/>
      <c r="G139" s="12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2:40" ht="15">
      <c r="B140" s="14"/>
      <c r="C140" s="14"/>
      <c r="D140" s="14"/>
      <c r="E140" s="14"/>
      <c r="G140" s="12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2:40" ht="15">
      <c r="B141" s="14"/>
      <c r="C141" s="14"/>
      <c r="D141" s="14"/>
      <c r="E141" s="14"/>
      <c r="G141" s="12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2:40" ht="15">
      <c r="B142" s="14"/>
      <c r="C142" s="14"/>
      <c r="D142" s="14"/>
      <c r="E142" s="14"/>
      <c r="G142" s="12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2:40" ht="15">
      <c r="B143" s="14"/>
      <c r="C143" s="14"/>
      <c r="D143" s="14"/>
      <c r="E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2:5" ht="15">
      <c r="B144" s="14"/>
      <c r="C144" s="14"/>
      <c r="D144" s="14"/>
      <c r="E144" s="14"/>
    </row>
    <row r="145" spans="2:40" ht="15">
      <c r="B145" s="14"/>
      <c r="C145" s="14"/>
      <c r="D145" s="14"/>
      <c r="E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</sheetData>
  <sheetProtection/>
  <mergeCells count="9">
    <mergeCell ref="D2:H2"/>
    <mergeCell ref="C3:F3"/>
    <mergeCell ref="A4:H4"/>
    <mergeCell ref="A7:A8"/>
    <mergeCell ref="B7:B8"/>
    <mergeCell ref="C7:C8"/>
    <mergeCell ref="D7:D8"/>
    <mergeCell ref="E7:E8"/>
    <mergeCell ref="F7:H7"/>
  </mergeCells>
  <printOptions/>
  <pageMargins left="0.7086614173228347" right="0" top="0.7480314960629921" bottom="0" header="0.31496062992125984" footer="0"/>
  <pageSetup fitToHeight="4" fitToWidth="1" horizontalDpi="600" verticalDpi="600" orientation="portrait" paperSize="9" scale="71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4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2.00390625" style="117" customWidth="1"/>
    <col min="2" max="2" width="6.421875" style="117" customWidth="1"/>
    <col min="3" max="4" width="6.140625" style="115" customWidth="1"/>
    <col min="5" max="5" width="15.8515625" style="115" customWidth="1"/>
    <col min="6" max="6" width="5.7109375" style="115" customWidth="1"/>
    <col min="7" max="7" width="10.57421875" style="116" customWidth="1"/>
    <col min="8" max="8" width="9.57421875" style="116" customWidth="1"/>
    <col min="9" max="9" width="9.140625" style="116" customWidth="1"/>
    <col min="10" max="10" width="13.7109375" style="12" hidden="1" customWidth="1"/>
    <col min="11" max="11" width="17.28125" style="12" customWidth="1"/>
    <col min="12" max="12" width="14.8515625" style="13" customWidth="1"/>
    <col min="13" max="13" width="15.00390625" style="21" customWidth="1"/>
    <col min="14" max="41" width="9.140625" style="21" customWidth="1"/>
    <col min="42" max="16384" width="9.140625" style="14" customWidth="1"/>
  </cols>
  <sheetData>
    <row r="2" spans="1:11" s="1" customFormat="1" ht="97.5" customHeight="1">
      <c r="A2" s="110"/>
      <c r="B2" s="110"/>
      <c r="C2" s="110"/>
      <c r="D2" s="111"/>
      <c r="E2" s="253" t="s">
        <v>279</v>
      </c>
      <c r="F2" s="254"/>
      <c r="G2" s="254"/>
      <c r="H2" s="254"/>
      <c r="I2" s="254"/>
      <c r="J2" s="6"/>
      <c r="K2" s="48"/>
    </row>
    <row r="3" spans="1:10" s="1" customFormat="1" ht="15.75">
      <c r="A3" s="110"/>
      <c r="B3" s="110"/>
      <c r="C3" s="112"/>
      <c r="D3" s="255"/>
      <c r="E3" s="255"/>
      <c r="F3" s="255"/>
      <c r="G3" s="255"/>
      <c r="H3" s="113"/>
      <c r="I3" s="113"/>
      <c r="J3" s="5"/>
    </row>
    <row r="4" spans="1:10" s="1" customFormat="1" ht="101.25" customHeight="1">
      <c r="A4" s="256" t="s">
        <v>280</v>
      </c>
      <c r="B4" s="256"/>
      <c r="C4" s="256"/>
      <c r="D4" s="256"/>
      <c r="E4" s="256"/>
      <c r="F4" s="256"/>
      <c r="G4" s="256"/>
      <c r="H4" s="257"/>
      <c r="I4" s="257"/>
      <c r="J4" s="5"/>
    </row>
    <row r="5" spans="1:41" ht="18.75">
      <c r="A5" s="114"/>
      <c r="B5" s="1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7:41" ht="15.75">
      <c r="G6" s="116" t="s">
        <v>32</v>
      </c>
      <c r="H6" s="118" t="s">
        <v>83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5" customHeight="1">
      <c r="A7" s="258" t="s">
        <v>42</v>
      </c>
      <c r="B7" s="260" t="s">
        <v>178</v>
      </c>
      <c r="C7" s="258" t="s">
        <v>44</v>
      </c>
      <c r="D7" s="258" t="s">
        <v>84</v>
      </c>
      <c r="E7" s="258" t="s">
        <v>85</v>
      </c>
      <c r="F7" s="258" t="s">
        <v>86</v>
      </c>
      <c r="G7" s="258" t="s">
        <v>3</v>
      </c>
      <c r="H7" s="259"/>
      <c r="I7" s="25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5">
      <c r="A8" s="258"/>
      <c r="B8" s="261"/>
      <c r="C8" s="258"/>
      <c r="D8" s="258"/>
      <c r="E8" s="258"/>
      <c r="F8" s="258"/>
      <c r="G8" s="149" t="s">
        <v>41</v>
      </c>
      <c r="H8" s="149" t="s">
        <v>246</v>
      </c>
      <c r="I8" s="149" t="s">
        <v>272</v>
      </c>
      <c r="L8" s="1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28.5">
      <c r="A10" s="120" t="s">
        <v>179</v>
      </c>
      <c r="B10" s="121">
        <v>342</v>
      </c>
      <c r="C10" s="106"/>
      <c r="D10" s="106"/>
      <c r="E10" s="106"/>
      <c r="F10" s="106"/>
      <c r="G10" s="106"/>
      <c r="H10" s="106"/>
      <c r="I10" s="10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28.5">
      <c r="A11" s="109" t="s">
        <v>46</v>
      </c>
      <c r="B11" s="109"/>
      <c r="C11" s="122" t="s">
        <v>47</v>
      </c>
      <c r="D11" s="122" t="s">
        <v>48</v>
      </c>
      <c r="E11" s="121"/>
      <c r="F11" s="121"/>
      <c r="G11" s="123">
        <f>G12+G19+G37+G50+G45</f>
        <v>4564.3</v>
      </c>
      <c r="H11" s="123">
        <f>H12+H19+H37+H50</f>
        <v>3878.2999999999997</v>
      </c>
      <c r="I11" s="123">
        <f>I12+I19+I37+I50</f>
        <v>3818.2999999999997</v>
      </c>
      <c r="K11" s="21"/>
      <c r="L11" s="21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12" s="27" customFormat="1" ht="45">
      <c r="A12" s="104" t="s">
        <v>49</v>
      </c>
      <c r="B12" s="104"/>
      <c r="C12" s="105" t="s">
        <v>47</v>
      </c>
      <c r="D12" s="105" t="s">
        <v>50</v>
      </c>
      <c r="E12" s="106"/>
      <c r="F12" s="106"/>
      <c r="G12" s="107">
        <f>G13</f>
        <v>880</v>
      </c>
      <c r="H12" s="107">
        <f>H13</f>
        <v>880</v>
      </c>
      <c r="I12" s="107">
        <f>I13</f>
        <v>880</v>
      </c>
      <c r="J12" s="25"/>
      <c r="K12" s="26"/>
      <c r="L12" s="26"/>
    </row>
    <row r="13" spans="1:41" ht="60">
      <c r="A13" s="104" t="s">
        <v>262</v>
      </c>
      <c r="B13" s="104"/>
      <c r="C13" s="105" t="s">
        <v>47</v>
      </c>
      <c r="D13" s="105" t="s">
        <v>50</v>
      </c>
      <c r="E13" s="106" t="s">
        <v>87</v>
      </c>
      <c r="F13" s="121"/>
      <c r="G13" s="107">
        <f>G14+G17</f>
        <v>880</v>
      </c>
      <c r="H13" s="107">
        <f>H14+H17</f>
        <v>880</v>
      </c>
      <c r="I13" s="107">
        <f>I14+I17</f>
        <v>880</v>
      </c>
      <c r="J13" s="28"/>
      <c r="K13" s="21"/>
      <c r="L13" s="2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60">
      <c r="A14" s="104" t="s">
        <v>88</v>
      </c>
      <c r="B14" s="104"/>
      <c r="C14" s="105" t="s">
        <v>47</v>
      </c>
      <c r="D14" s="105" t="s">
        <v>50</v>
      </c>
      <c r="E14" s="106" t="s">
        <v>89</v>
      </c>
      <c r="F14" s="106"/>
      <c r="G14" s="107">
        <f>G15</f>
        <v>880</v>
      </c>
      <c r="H14" s="107">
        <f>H15</f>
        <v>880</v>
      </c>
      <c r="I14" s="107">
        <f>I15</f>
        <v>880</v>
      </c>
      <c r="K14" s="21"/>
      <c r="L14" s="2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30">
      <c r="A15" s="104" t="s">
        <v>90</v>
      </c>
      <c r="B15" s="104"/>
      <c r="C15" s="105" t="s">
        <v>47</v>
      </c>
      <c r="D15" s="105" t="s">
        <v>50</v>
      </c>
      <c r="E15" s="106" t="s">
        <v>91</v>
      </c>
      <c r="F15" s="106"/>
      <c r="G15" s="107">
        <f>G16</f>
        <v>880</v>
      </c>
      <c r="H15" s="107">
        <f>H16</f>
        <v>880</v>
      </c>
      <c r="I15" s="107">
        <f>I16</f>
        <v>880</v>
      </c>
      <c r="K15" s="21"/>
      <c r="L15" s="2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30">
      <c r="A16" s="104" t="s">
        <v>92</v>
      </c>
      <c r="B16" s="104"/>
      <c r="C16" s="105" t="s">
        <v>47</v>
      </c>
      <c r="D16" s="105" t="s">
        <v>50</v>
      </c>
      <c r="E16" s="106" t="s">
        <v>91</v>
      </c>
      <c r="F16" s="106">
        <v>120</v>
      </c>
      <c r="G16" s="107">
        <v>880</v>
      </c>
      <c r="H16" s="107">
        <v>880</v>
      </c>
      <c r="I16" s="107">
        <v>880</v>
      </c>
      <c r="K16" s="21" t="s">
        <v>253</v>
      </c>
      <c r="L16" s="29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75" hidden="1">
      <c r="A17" s="104" t="s">
        <v>95</v>
      </c>
      <c r="B17" s="104"/>
      <c r="C17" s="105" t="s">
        <v>47</v>
      </c>
      <c r="D17" s="105" t="s">
        <v>50</v>
      </c>
      <c r="E17" s="106" t="s">
        <v>96</v>
      </c>
      <c r="F17" s="106"/>
      <c r="G17" s="107">
        <f>G18</f>
        <v>0</v>
      </c>
      <c r="H17" s="107">
        <f>H18</f>
        <v>0</v>
      </c>
      <c r="I17" s="107">
        <f>I18</f>
        <v>0</v>
      </c>
      <c r="K17" s="21"/>
      <c r="L17" s="2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30" hidden="1">
      <c r="A18" s="104" t="s">
        <v>92</v>
      </c>
      <c r="B18" s="104"/>
      <c r="C18" s="105" t="s">
        <v>47</v>
      </c>
      <c r="D18" s="105" t="s">
        <v>50</v>
      </c>
      <c r="E18" s="106" t="s">
        <v>96</v>
      </c>
      <c r="F18" s="106">
        <v>120</v>
      </c>
      <c r="G18" s="160">
        <v>0</v>
      </c>
      <c r="H18" s="160">
        <v>0</v>
      </c>
      <c r="I18" s="160">
        <v>0</v>
      </c>
      <c r="K18" s="21" t="s">
        <v>253</v>
      </c>
      <c r="L18" s="29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27" customFormat="1" ht="94.5">
      <c r="A19" s="124" t="s">
        <v>51</v>
      </c>
      <c r="B19" s="124"/>
      <c r="C19" s="105" t="s">
        <v>47</v>
      </c>
      <c r="D19" s="105" t="s">
        <v>52</v>
      </c>
      <c r="E19" s="106"/>
      <c r="F19" s="106"/>
      <c r="G19" s="107">
        <f>G20</f>
        <v>3044.2</v>
      </c>
      <c r="H19" s="107">
        <f>H20</f>
        <v>2988.2999999999997</v>
      </c>
      <c r="I19" s="107">
        <f>I20</f>
        <v>2928.2999999999997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12" ht="60">
      <c r="A20" s="104" t="s">
        <v>262</v>
      </c>
      <c r="B20" s="104"/>
      <c r="C20" s="105" t="s">
        <v>47</v>
      </c>
      <c r="D20" s="105" t="s">
        <v>52</v>
      </c>
      <c r="E20" s="106" t="s">
        <v>87</v>
      </c>
      <c r="F20" s="106"/>
      <c r="G20" s="107">
        <f>SUM(G21)</f>
        <v>3044.2</v>
      </c>
      <c r="H20" s="107">
        <f>SUM(H21)</f>
        <v>2988.2999999999997</v>
      </c>
      <c r="I20" s="107">
        <f>SUM(I21)</f>
        <v>2928.2999999999997</v>
      </c>
      <c r="K20" s="21"/>
      <c r="L20" s="21"/>
    </row>
    <row r="21" spans="1:12" ht="66.75" customHeight="1">
      <c r="A21" s="104" t="s">
        <v>88</v>
      </c>
      <c r="B21" s="104"/>
      <c r="C21" s="105" t="s">
        <v>47</v>
      </c>
      <c r="D21" s="105" t="s">
        <v>52</v>
      </c>
      <c r="E21" s="106" t="s">
        <v>89</v>
      </c>
      <c r="F21" s="106"/>
      <c r="G21" s="107">
        <f>SUM(G22+G26+G28+G30)</f>
        <v>3044.2</v>
      </c>
      <c r="H21" s="107">
        <f>SUM(H22+H26+H28+H30)</f>
        <v>2988.2999999999997</v>
      </c>
      <c r="I21" s="107">
        <f>SUM(I22+I26+I28+I30)</f>
        <v>2928.2999999999997</v>
      </c>
      <c r="K21" s="21"/>
      <c r="L21" s="21"/>
    </row>
    <row r="22" spans="1:12" ht="30">
      <c r="A22" s="104" t="s">
        <v>90</v>
      </c>
      <c r="B22" s="104"/>
      <c r="C22" s="105" t="s">
        <v>47</v>
      </c>
      <c r="D22" s="105" t="s">
        <v>52</v>
      </c>
      <c r="E22" s="106" t="s">
        <v>91</v>
      </c>
      <c r="F22" s="106" t="s">
        <v>32</v>
      </c>
      <c r="G22" s="107">
        <f>SUM(G25+G24+G23)</f>
        <v>1927.3000000000002</v>
      </c>
      <c r="H22" s="107">
        <f>SUM(H25+H24+H23)</f>
        <v>2250.2</v>
      </c>
      <c r="I22" s="107">
        <f>SUM(I25+I24+I23)</f>
        <v>2190.2</v>
      </c>
      <c r="J22" s="14"/>
      <c r="K22" s="21"/>
      <c r="L22" s="29"/>
    </row>
    <row r="23" spans="1:12" ht="30">
      <c r="A23" s="104" t="s">
        <v>92</v>
      </c>
      <c r="B23" s="104"/>
      <c r="C23" s="105" t="s">
        <v>47</v>
      </c>
      <c r="D23" s="105" t="s">
        <v>52</v>
      </c>
      <c r="E23" s="106" t="s">
        <v>91</v>
      </c>
      <c r="F23" s="106">
        <v>120</v>
      </c>
      <c r="G23" s="107">
        <f>1074.9</f>
        <v>1074.9</v>
      </c>
      <c r="H23" s="107">
        <v>1074.9</v>
      </c>
      <c r="I23" s="107">
        <v>1074.9</v>
      </c>
      <c r="J23" s="14"/>
      <c r="K23" s="21"/>
      <c r="L23" s="29"/>
    </row>
    <row r="24" spans="1:12" ht="30">
      <c r="A24" s="108" t="s">
        <v>93</v>
      </c>
      <c r="B24" s="108"/>
      <c r="C24" s="105" t="s">
        <v>47</v>
      </c>
      <c r="D24" s="105" t="s">
        <v>52</v>
      </c>
      <c r="E24" s="106" t="s">
        <v>91</v>
      </c>
      <c r="F24" s="106">
        <v>240</v>
      </c>
      <c r="G24" s="107">
        <v>802.4</v>
      </c>
      <c r="H24" s="107">
        <v>1125.3</v>
      </c>
      <c r="I24" s="107">
        <f>1100-34.7</f>
        <v>1065.3</v>
      </c>
      <c r="K24" s="32" t="s">
        <v>32</v>
      </c>
      <c r="L24" s="32"/>
    </row>
    <row r="25" spans="1:12" ht="15">
      <c r="A25" s="104" t="s">
        <v>94</v>
      </c>
      <c r="B25" s="104"/>
      <c r="C25" s="105" t="s">
        <v>47</v>
      </c>
      <c r="D25" s="105" t="s">
        <v>52</v>
      </c>
      <c r="E25" s="106" t="s">
        <v>91</v>
      </c>
      <c r="F25" s="106">
        <v>850</v>
      </c>
      <c r="G25" s="107">
        <v>50</v>
      </c>
      <c r="H25" s="107">
        <v>50</v>
      </c>
      <c r="I25" s="107">
        <v>50</v>
      </c>
      <c r="K25" s="21"/>
      <c r="L25" s="29"/>
    </row>
    <row r="26" spans="1:12" ht="63" customHeight="1">
      <c r="A26" s="104" t="s">
        <v>95</v>
      </c>
      <c r="B26" s="104"/>
      <c r="C26" s="105" t="s">
        <v>47</v>
      </c>
      <c r="D26" s="105" t="s">
        <v>52</v>
      </c>
      <c r="E26" s="106" t="s">
        <v>96</v>
      </c>
      <c r="F26" s="106"/>
      <c r="G26" s="107">
        <f>G27</f>
        <v>736.1</v>
      </c>
      <c r="H26" s="107">
        <f>H27</f>
        <v>736.1</v>
      </c>
      <c r="I26" s="107">
        <f>I27</f>
        <v>736.1</v>
      </c>
      <c r="K26" s="21"/>
      <c r="L26" s="29"/>
    </row>
    <row r="27" spans="1:12" ht="38.25" customHeight="1">
      <c r="A27" s="104" t="s">
        <v>92</v>
      </c>
      <c r="B27" s="104"/>
      <c r="C27" s="105" t="s">
        <v>47</v>
      </c>
      <c r="D27" s="105" t="s">
        <v>52</v>
      </c>
      <c r="E27" s="106" t="s">
        <v>96</v>
      </c>
      <c r="F27" s="106">
        <v>120</v>
      </c>
      <c r="G27" s="107">
        <v>736.1</v>
      </c>
      <c r="H27" s="107">
        <v>736.1</v>
      </c>
      <c r="I27" s="107">
        <v>736.1</v>
      </c>
      <c r="J27" s="12" t="s">
        <v>253</v>
      </c>
      <c r="K27" s="21"/>
      <c r="L27" s="29"/>
    </row>
    <row r="28" spans="1:12" ht="137.25" customHeight="1">
      <c r="A28" s="125" t="s">
        <v>97</v>
      </c>
      <c r="B28" s="125"/>
      <c r="C28" s="105" t="s">
        <v>47</v>
      </c>
      <c r="D28" s="105" t="s">
        <v>52</v>
      </c>
      <c r="E28" s="106" t="s">
        <v>98</v>
      </c>
      <c r="F28" s="106"/>
      <c r="G28" s="107">
        <f>G29</f>
        <v>2</v>
      </c>
      <c r="H28" s="107">
        <f>H29</f>
        <v>2</v>
      </c>
      <c r="I28" s="107">
        <f>I29</f>
        <v>2</v>
      </c>
      <c r="K28" s="21"/>
      <c r="L28" s="21"/>
    </row>
    <row r="29" spans="1:13" ht="30">
      <c r="A29" s="108" t="s">
        <v>99</v>
      </c>
      <c r="B29" s="108"/>
      <c r="C29" s="105" t="s">
        <v>47</v>
      </c>
      <c r="D29" s="105" t="s">
        <v>52</v>
      </c>
      <c r="E29" s="106" t="s">
        <v>98</v>
      </c>
      <c r="F29" s="106">
        <v>240</v>
      </c>
      <c r="G29" s="107">
        <v>2</v>
      </c>
      <c r="H29" s="107">
        <v>2</v>
      </c>
      <c r="I29" s="107">
        <v>2</v>
      </c>
      <c r="K29" s="21"/>
      <c r="L29" s="29"/>
      <c r="M29" s="32"/>
    </row>
    <row r="30" spans="1:12" ht="15">
      <c r="A30" s="108" t="s">
        <v>100</v>
      </c>
      <c r="B30" s="108"/>
      <c r="C30" s="105" t="s">
        <v>47</v>
      </c>
      <c r="D30" s="105" t="s">
        <v>52</v>
      </c>
      <c r="E30" s="106" t="s">
        <v>101</v>
      </c>
      <c r="F30" s="106"/>
      <c r="G30" s="107">
        <f>G31+G35+G33</f>
        <v>378.79999999999995</v>
      </c>
      <c r="H30" s="107">
        <f>H31+H35+H33</f>
        <v>0</v>
      </c>
      <c r="I30" s="107">
        <f>I31+I35+I33</f>
        <v>0</v>
      </c>
      <c r="K30" s="21" t="s">
        <v>32</v>
      </c>
      <c r="L30" s="21"/>
    </row>
    <row r="31" spans="1:12" ht="45">
      <c r="A31" s="108" t="s">
        <v>102</v>
      </c>
      <c r="B31" s="108"/>
      <c r="C31" s="105" t="s">
        <v>47</v>
      </c>
      <c r="D31" s="105" t="s">
        <v>52</v>
      </c>
      <c r="E31" s="106" t="s">
        <v>103</v>
      </c>
      <c r="F31" s="106"/>
      <c r="G31" s="107">
        <f>G32</f>
        <v>48.8</v>
      </c>
      <c r="H31" s="107">
        <f>H32</f>
        <v>0</v>
      </c>
      <c r="I31" s="107">
        <f>I32</f>
        <v>0</v>
      </c>
      <c r="K31" s="21"/>
      <c r="L31" s="21"/>
    </row>
    <row r="32" spans="1:12" ht="15">
      <c r="A32" s="108" t="s">
        <v>29</v>
      </c>
      <c r="B32" s="108"/>
      <c r="C32" s="105" t="s">
        <v>47</v>
      </c>
      <c r="D32" s="105" t="s">
        <v>52</v>
      </c>
      <c r="E32" s="106" t="s">
        <v>103</v>
      </c>
      <c r="F32" s="106">
        <v>540</v>
      </c>
      <c r="G32" s="107">
        <v>48.8</v>
      </c>
      <c r="H32" s="107">
        <v>0</v>
      </c>
      <c r="I32" s="107">
        <v>0</v>
      </c>
      <c r="K32" s="21"/>
      <c r="L32" s="29"/>
    </row>
    <row r="33" spans="1:12" ht="120">
      <c r="A33" s="108" t="s">
        <v>183</v>
      </c>
      <c r="B33" s="108"/>
      <c r="C33" s="105" t="s">
        <v>47</v>
      </c>
      <c r="D33" s="105" t="s">
        <v>52</v>
      </c>
      <c r="E33" s="158" t="s">
        <v>297</v>
      </c>
      <c r="F33" s="106"/>
      <c r="G33" s="107">
        <f>SUM(G34)</f>
        <v>271.2</v>
      </c>
      <c r="H33" s="107">
        <f>SUM(H34)</f>
        <v>0</v>
      </c>
      <c r="I33" s="107">
        <f>SUM(I34)</f>
        <v>0</v>
      </c>
      <c r="J33" s="45" t="s">
        <v>32</v>
      </c>
      <c r="K33" s="21"/>
      <c r="L33" s="29"/>
    </row>
    <row r="34" spans="1:12" ht="15">
      <c r="A34" s="108" t="s">
        <v>29</v>
      </c>
      <c r="B34" s="108"/>
      <c r="C34" s="105" t="s">
        <v>47</v>
      </c>
      <c r="D34" s="105" t="s">
        <v>52</v>
      </c>
      <c r="E34" s="162" t="s">
        <v>297</v>
      </c>
      <c r="F34" s="106">
        <v>540</v>
      </c>
      <c r="G34" s="107">
        <v>271.2</v>
      </c>
      <c r="H34" s="107">
        <v>0</v>
      </c>
      <c r="I34" s="107">
        <v>0</v>
      </c>
      <c r="K34" s="21"/>
      <c r="L34" s="29"/>
    </row>
    <row r="35" spans="1:12" ht="75">
      <c r="A35" s="126" t="s">
        <v>104</v>
      </c>
      <c r="B35" s="126"/>
      <c r="C35" s="105" t="s">
        <v>47</v>
      </c>
      <c r="D35" s="105" t="s">
        <v>52</v>
      </c>
      <c r="E35" s="106" t="s">
        <v>105</v>
      </c>
      <c r="F35" s="106"/>
      <c r="G35" s="107">
        <f>G36</f>
        <v>58.8</v>
      </c>
      <c r="H35" s="107">
        <f>H36</f>
        <v>0</v>
      </c>
      <c r="I35" s="107">
        <f>I36</f>
        <v>0</v>
      </c>
      <c r="K35" s="21"/>
      <c r="L35" s="21"/>
    </row>
    <row r="36" spans="1:12" ht="15">
      <c r="A36" s="108" t="s">
        <v>29</v>
      </c>
      <c r="B36" s="108"/>
      <c r="C36" s="105" t="s">
        <v>47</v>
      </c>
      <c r="D36" s="105" t="s">
        <v>52</v>
      </c>
      <c r="E36" s="106" t="s">
        <v>105</v>
      </c>
      <c r="F36" s="106">
        <v>540</v>
      </c>
      <c r="G36" s="107">
        <v>58.8</v>
      </c>
      <c r="H36" s="107">
        <v>0</v>
      </c>
      <c r="I36" s="107">
        <v>0</v>
      </c>
      <c r="K36" s="21"/>
      <c r="L36" s="21"/>
    </row>
    <row r="37" spans="1:41" s="27" customFormat="1" ht="69" customHeight="1">
      <c r="A37" s="124" t="s">
        <v>106</v>
      </c>
      <c r="B37" s="124"/>
      <c r="C37" s="105" t="s">
        <v>47</v>
      </c>
      <c r="D37" s="105" t="s">
        <v>54</v>
      </c>
      <c r="E37" s="106"/>
      <c r="F37" s="106"/>
      <c r="G37" s="107">
        <f>G38</f>
        <v>185.1</v>
      </c>
      <c r="H37" s="107">
        <f aca="true" t="shared" si="0" ref="H37:I41">H38</f>
        <v>0</v>
      </c>
      <c r="I37" s="107">
        <f t="shared" si="0"/>
        <v>0</v>
      </c>
      <c r="J37" s="25"/>
      <c r="K37" s="26"/>
      <c r="L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12" ht="60">
      <c r="A38" s="108" t="s">
        <v>262</v>
      </c>
      <c r="B38" s="108"/>
      <c r="C38" s="105" t="s">
        <v>47</v>
      </c>
      <c r="D38" s="105" t="s">
        <v>54</v>
      </c>
      <c r="E38" s="106" t="s">
        <v>87</v>
      </c>
      <c r="F38" s="106"/>
      <c r="G38" s="107">
        <f>G39</f>
        <v>185.1</v>
      </c>
      <c r="H38" s="107">
        <f t="shared" si="0"/>
        <v>0</v>
      </c>
      <c r="I38" s="107">
        <f t="shared" si="0"/>
        <v>0</v>
      </c>
      <c r="K38" s="21"/>
      <c r="L38" s="21"/>
    </row>
    <row r="39" spans="1:12" ht="60">
      <c r="A39" s="108" t="s">
        <v>88</v>
      </c>
      <c r="B39" s="108"/>
      <c r="C39" s="105" t="s">
        <v>47</v>
      </c>
      <c r="D39" s="105" t="s">
        <v>54</v>
      </c>
      <c r="E39" s="106" t="s">
        <v>89</v>
      </c>
      <c r="F39" s="106"/>
      <c r="G39" s="107">
        <f>SUM(G40)</f>
        <v>185.1</v>
      </c>
      <c r="H39" s="107">
        <f>SUM(H40)</f>
        <v>0</v>
      </c>
      <c r="I39" s="107">
        <f>SUM(I40)</f>
        <v>0</v>
      </c>
      <c r="K39" s="21"/>
      <c r="L39" s="21"/>
    </row>
    <row r="40" spans="1:12" ht="15">
      <c r="A40" s="108" t="s">
        <v>100</v>
      </c>
      <c r="B40" s="108"/>
      <c r="C40" s="105" t="s">
        <v>47</v>
      </c>
      <c r="D40" s="105" t="s">
        <v>54</v>
      </c>
      <c r="E40" s="106" t="s">
        <v>101</v>
      </c>
      <c r="F40" s="106"/>
      <c r="G40" s="107">
        <f>G41+G43</f>
        <v>185.1</v>
      </c>
      <c r="H40" s="107">
        <f>H41+H43</f>
        <v>0</v>
      </c>
      <c r="I40" s="107">
        <f>I41+I43</f>
        <v>0</v>
      </c>
      <c r="K40" s="21"/>
      <c r="L40" s="21"/>
    </row>
    <row r="41" spans="1:12" ht="45">
      <c r="A41" s="108" t="s">
        <v>107</v>
      </c>
      <c r="B41" s="108"/>
      <c r="C41" s="105" t="s">
        <v>47</v>
      </c>
      <c r="D41" s="105" t="s">
        <v>54</v>
      </c>
      <c r="E41" s="106" t="s">
        <v>108</v>
      </c>
      <c r="F41" s="106"/>
      <c r="G41" s="107">
        <f>G42</f>
        <v>68.6</v>
      </c>
      <c r="H41" s="107">
        <f t="shared" si="0"/>
        <v>0</v>
      </c>
      <c r="I41" s="107">
        <f t="shared" si="0"/>
        <v>0</v>
      </c>
      <c r="K41" s="21"/>
      <c r="L41" s="21"/>
    </row>
    <row r="42" spans="1:12" ht="15">
      <c r="A42" s="104" t="s">
        <v>29</v>
      </c>
      <c r="B42" s="104"/>
      <c r="C42" s="105" t="s">
        <v>47</v>
      </c>
      <c r="D42" s="105" t="s">
        <v>54</v>
      </c>
      <c r="E42" s="106" t="s">
        <v>109</v>
      </c>
      <c r="F42" s="106">
        <v>540</v>
      </c>
      <c r="G42" s="107">
        <v>68.6</v>
      </c>
      <c r="H42" s="107">
        <v>0</v>
      </c>
      <c r="I42" s="107">
        <v>0</v>
      </c>
      <c r="K42" s="21"/>
      <c r="L42" s="21"/>
    </row>
    <row r="43" spans="1:12" ht="120">
      <c r="A43" s="104" t="s">
        <v>183</v>
      </c>
      <c r="B43" s="104"/>
      <c r="C43" s="105" t="s">
        <v>47</v>
      </c>
      <c r="D43" s="105" t="s">
        <v>54</v>
      </c>
      <c r="E43" s="158" t="s">
        <v>297</v>
      </c>
      <c r="F43" s="106"/>
      <c r="G43" s="107">
        <f>G44</f>
        <v>116.5</v>
      </c>
      <c r="H43" s="107">
        <f>H44</f>
        <v>0</v>
      </c>
      <c r="I43" s="107">
        <f>I44</f>
        <v>0</v>
      </c>
      <c r="K43" s="21"/>
      <c r="L43" s="21"/>
    </row>
    <row r="44" spans="1:12" ht="15">
      <c r="A44" s="108" t="s">
        <v>29</v>
      </c>
      <c r="B44" s="108"/>
      <c r="C44" s="105" t="s">
        <v>47</v>
      </c>
      <c r="D44" s="105" t="s">
        <v>54</v>
      </c>
      <c r="E44" s="158" t="s">
        <v>297</v>
      </c>
      <c r="F44" s="106">
        <v>540</v>
      </c>
      <c r="G44" s="107">
        <v>116.5</v>
      </c>
      <c r="H44" s="107">
        <v>0</v>
      </c>
      <c r="I44" s="107">
        <v>0</v>
      </c>
      <c r="K44" s="21"/>
      <c r="L44" s="21"/>
    </row>
    <row r="45" spans="1:12" ht="30">
      <c r="A45" s="108" t="s">
        <v>289</v>
      </c>
      <c r="B45" s="108"/>
      <c r="C45" s="105" t="s">
        <v>47</v>
      </c>
      <c r="D45" s="105" t="s">
        <v>69</v>
      </c>
      <c r="E45" s="158"/>
      <c r="F45" s="158"/>
      <c r="G45" s="107">
        <f>G46</f>
        <v>445</v>
      </c>
      <c r="H45" s="107">
        <f>H46</f>
        <v>0</v>
      </c>
      <c r="I45" s="107">
        <f>I46</f>
        <v>0</v>
      </c>
      <c r="J45" s="167">
        <f>J46</f>
        <v>0</v>
      </c>
      <c r="K45" s="21"/>
      <c r="L45" s="21"/>
    </row>
    <row r="46" spans="1:12" ht="30">
      <c r="A46" s="108" t="s">
        <v>289</v>
      </c>
      <c r="B46" s="108"/>
      <c r="C46" s="105" t="s">
        <v>47</v>
      </c>
      <c r="D46" s="105" t="s">
        <v>69</v>
      </c>
      <c r="E46" s="158" t="s">
        <v>290</v>
      </c>
      <c r="F46" s="158"/>
      <c r="G46" s="107">
        <f>G47</f>
        <v>445</v>
      </c>
      <c r="H46" s="107">
        <f>H47</f>
        <v>0</v>
      </c>
      <c r="I46" s="107">
        <f>I47</f>
        <v>0</v>
      </c>
      <c r="K46" s="21"/>
      <c r="L46" s="21"/>
    </row>
    <row r="47" spans="1:12" ht="15">
      <c r="A47" s="108" t="s">
        <v>291</v>
      </c>
      <c r="B47" s="108"/>
      <c r="C47" s="105" t="s">
        <v>47</v>
      </c>
      <c r="D47" s="105" t="s">
        <v>69</v>
      </c>
      <c r="E47" s="158" t="s">
        <v>292</v>
      </c>
      <c r="F47" s="158"/>
      <c r="G47" s="107">
        <f>G48</f>
        <v>445</v>
      </c>
      <c r="H47" s="107">
        <f>H48</f>
        <v>0</v>
      </c>
      <c r="I47" s="107">
        <f>I48</f>
        <v>0</v>
      </c>
      <c r="J47" s="167">
        <f>J48</f>
        <v>0</v>
      </c>
      <c r="K47" s="21"/>
      <c r="L47" s="21"/>
    </row>
    <row r="48" spans="1:12" ht="30">
      <c r="A48" s="108" t="s">
        <v>296</v>
      </c>
      <c r="B48" s="108"/>
      <c r="C48" s="105" t="s">
        <v>47</v>
      </c>
      <c r="D48" s="105" t="s">
        <v>69</v>
      </c>
      <c r="E48" s="158" t="s">
        <v>294</v>
      </c>
      <c r="F48" s="158"/>
      <c r="G48" s="107">
        <f>G49</f>
        <v>445</v>
      </c>
      <c r="H48" s="107">
        <f>H49</f>
        <v>0</v>
      </c>
      <c r="I48" s="107">
        <f>I49</f>
        <v>0</v>
      </c>
      <c r="K48" s="21"/>
      <c r="L48" s="21"/>
    </row>
    <row r="49" spans="1:12" ht="15">
      <c r="A49" s="108" t="s">
        <v>293</v>
      </c>
      <c r="B49" s="108"/>
      <c r="C49" s="105" t="s">
        <v>47</v>
      </c>
      <c r="D49" s="105" t="s">
        <v>69</v>
      </c>
      <c r="E49" s="158" t="s">
        <v>294</v>
      </c>
      <c r="F49" s="158">
        <v>880</v>
      </c>
      <c r="G49" s="107">
        <v>445</v>
      </c>
      <c r="H49" s="107">
        <v>0</v>
      </c>
      <c r="I49" s="107">
        <v>0</v>
      </c>
      <c r="K49" s="21"/>
      <c r="L49" s="21"/>
    </row>
    <row r="50" spans="1:41" s="36" customFormat="1" ht="15">
      <c r="A50" s="104" t="s">
        <v>55</v>
      </c>
      <c r="B50" s="104"/>
      <c r="C50" s="105" t="s">
        <v>47</v>
      </c>
      <c r="D50" s="105">
        <v>11</v>
      </c>
      <c r="E50" s="106"/>
      <c r="F50" s="106"/>
      <c r="G50" s="107">
        <f>G51</f>
        <v>10</v>
      </c>
      <c r="H50" s="107">
        <f aca="true" t="shared" si="1" ref="H50:I52">H51</f>
        <v>10</v>
      </c>
      <c r="I50" s="107">
        <f t="shared" si="1"/>
        <v>10</v>
      </c>
      <c r="J50" s="28"/>
      <c r="K50" s="35"/>
      <c r="L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12" ht="15">
      <c r="A51" s="104" t="s">
        <v>55</v>
      </c>
      <c r="B51" s="104"/>
      <c r="C51" s="105" t="s">
        <v>47</v>
      </c>
      <c r="D51" s="105">
        <v>11</v>
      </c>
      <c r="E51" s="106" t="s">
        <v>110</v>
      </c>
      <c r="F51" s="106"/>
      <c r="G51" s="107">
        <f>G52</f>
        <v>10</v>
      </c>
      <c r="H51" s="107">
        <f t="shared" si="1"/>
        <v>10</v>
      </c>
      <c r="I51" s="107">
        <f t="shared" si="1"/>
        <v>10</v>
      </c>
      <c r="K51" s="21"/>
      <c r="L51" s="21"/>
    </row>
    <row r="52" spans="1:12" ht="15">
      <c r="A52" s="104" t="s">
        <v>111</v>
      </c>
      <c r="B52" s="104"/>
      <c r="C52" s="105" t="s">
        <v>47</v>
      </c>
      <c r="D52" s="105">
        <v>11</v>
      </c>
      <c r="E52" s="106" t="s">
        <v>112</v>
      </c>
      <c r="F52" s="106"/>
      <c r="G52" s="107">
        <f>G53</f>
        <v>10</v>
      </c>
      <c r="H52" s="107">
        <f t="shared" si="1"/>
        <v>10</v>
      </c>
      <c r="I52" s="107">
        <f t="shared" si="1"/>
        <v>10</v>
      </c>
      <c r="K52" s="21"/>
      <c r="L52" s="21"/>
    </row>
    <row r="53" spans="1:12" ht="15">
      <c r="A53" s="108" t="s">
        <v>113</v>
      </c>
      <c r="B53" s="108"/>
      <c r="C53" s="105" t="s">
        <v>47</v>
      </c>
      <c r="D53" s="105">
        <v>11</v>
      </c>
      <c r="E53" s="106" t="s">
        <v>112</v>
      </c>
      <c r="F53" s="106">
        <v>870</v>
      </c>
      <c r="G53" s="107">
        <v>10</v>
      </c>
      <c r="H53" s="107">
        <v>10</v>
      </c>
      <c r="I53" s="107">
        <v>10</v>
      </c>
      <c r="K53" s="21"/>
      <c r="L53" s="29"/>
    </row>
    <row r="54" spans="1:12" ht="15">
      <c r="A54" s="109" t="s">
        <v>114</v>
      </c>
      <c r="B54" s="109"/>
      <c r="C54" s="122" t="s">
        <v>50</v>
      </c>
      <c r="D54" s="122" t="s">
        <v>48</v>
      </c>
      <c r="E54" s="121"/>
      <c r="F54" s="121"/>
      <c r="G54" s="123">
        <f>G55</f>
        <v>133</v>
      </c>
      <c r="H54" s="121">
        <f aca="true" t="shared" si="2" ref="H54:I57">H55</f>
        <v>138.9</v>
      </c>
      <c r="I54" s="123">
        <f t="shared" si="2"/>
        <v>143.8</v>
      </c>
      <c r="K54" s="21"/>
      <c r="L54" s="21"/>
    </row>
    <row r="55" spans="1:12" ht="30">
      <c r="A55" s="104" t="s">
        <v>57</v>
      </c>
      <c r="B55" s="104"/>
      <c r="C55" s="105" t="s">
        <v>50</v>
      </c>
      <c r="D55" s="105" t="s">
        <v>58</v>
      </c>
      <c r="E55" s="106"/>
      <c r="F55" s="106"/>
      <c r="G55" s="107">
        <f>G56</f>
        <v>133</v>
      </c>
      <c r="H55" s="106">
        <f t="shared" si="2"/>
        <v>138.9</v>
      </c>
      <c r="I55" s="107">
        <f t="shared" si="2"/>
        <v>143.8</v>
      </c>
      <c r="K55" s="21"/>
      <c r="L55" s="21"/>
    </row>
    <row r="56" spans="1:12" ht="60">
      <c r="A56" s="108" t="s">
        <v>262</v>
      </c>
      <c r="B56" s="108"/>
      <c r="C56" s="105" t="s">
        <v>50</v>
      </c>
      <c r="D56" s="105" t="s">
        <v>58</v>
      </c>
      <c r="E56" s="106" t="s">
        <v>87</v>
      </c>
      <c r="F56" s="106"/>
      <c r="G56" s="107">
        <f>G57</f>
        <v>133</v>
      </c>
      <c r="H56" s="106">
        <f t="shared" si="2"/>
        <v>138.9</v>
      </c>
      <c r="I56" s="107">
        <f t="shared" si="2"/>
        <v>143.8</v>
      </c>
      <c r="K56" s="21"/>
      <c r="L56" s="21"/>
    </row>
    <row r="57" spans="1:41" ht="60">
      <c r="A57" s="108" t="s">
        <v>187</v>
      </c>
      <c r="B57" s="108"/>
      <c r="C57" s="105" t="s">
        <v>50</v>
      </c>
      <c r="D57" s="105" t="s">
        <v>58</v>
      </c>
      <c r="E57" s="106" t="s">
        <v>186</v>
      </c>
      <c r="F57" s="106"/>
      <c r="G57" s="107">
        <f>G58</f>
        <v>133</v>
      </c>
      <c r="H57" s="106">
        <f t="shared" si="2"/>
        <v>138.9</v>
      </c>
      <c r="I57" s="107">
        <f t="shared" si="2"/>
        <v>143.8</v>
      </c>
      <c r="K57" s="2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30">
      <c r="A58" s="104" t="s">
        <v>93</v>
      </c>
      <c r="B58" s="104"/>
      <c r="C58" s="105" t="s">
        <v>50</v>
      </c>
      <c r="D58" s="105" t="s">
        <v>58</v>
      </c>
      <c r="E58" s="106" t="s">
        <v>190</v>
      </c>
      <c r="F58" s="127">
        <v>240</v>
      </c>
      <c r="G58" s="107">
        <v>133</v>
      </c>
      <c r="H58" s="158">
        <v>138.9</v>
      </c>
      <c r="I58" s="107">
        <v>143.8</v>
      </c>
      <c r="K58" s="21"/>
      <c r="L58" s="2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42.75">
      <c r="A59" s="128" t="s">
        <v>115</v>
      </c>
      <c r="B59" s="128"/>
      <c r="C59" s="122" t="s">
        <v>58</v>
      </c>
      <c r="D59" s="122" t="s">
        <v>48</v>
      </c>
      <c r="E59" s="121"/>
      <c r="F59" s="121"/>
      <c r="G59" s="123">
        <f>G60</f>
        <v>50</v>
      </c>
      <c r="H59" s="123">
        <f aca="true" t="shared" si="3" ref="H59:I61">H60</f>
        <v>100</v>
      </c>
      <c r="I59" s="123">
        <f t="shared" si="3"/>
        <v>50</v>
      </c>
      <c r="K59" s="21"/>
      <c r="L59" s="2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60">
      <c r="A60" s="129" t="s">
        <v>191</v>
      </c>
      <c r="B60" s="129"/>
      <c r="C60" s="105" t="s">
        <v>58</v>
      </c>
      <c r="D60" s="105">
        <v>10</v>
      </c>
      <c r="E60" s="106"/>
      <c r="F60" s="106"/>
      <c r="G60" s="107">
        <f>G61</f>
        <v>50</v>
      </c>
      <c r="H60" s="107">
        <f t="shared" si="3"/>
        <v>100</v>
      </c>
      <c r="I60" s="107">
        <f t="shared" si="3"/>
        <v>50</v>
      </c>
      <c r="K60" s="21"/>
      <c r="L60" s="2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60">
      <c r="A61" s="108" t="s">
        <v>264</v>
      </c>
      <c r="B61" s="108"/>
      <c r="C61" s="105" t="s">
        <v>58</v>
      </c>
      <c r="D61" s="105">
        <v>10</v>
      </c>
      <c r="E61" s="140" t="s">
        <v>265</v>
      </c>
      <c r="F61" s="106"/>
      <c r="G61" s="107">
        <f>G62</f>
        <v>50</v>
      </c>
      <c r="H61" s="107">
        <f t="shared" si="3"/>
        <v>100</v>
      </c>
      <c r="I61" s="107">
        <f t="shared" si="3"/>
        <v>50</v>
      </c>
      <c r="K61" s="21"/>
      <c r="L61" s="2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45">
      <c r="A62" s="108" t="s">
        <v>266</v>
      </c>
      <c r="B62" s="108"/>
      <c r="C62" s="105" t="s">
        <v>58</v>
      </c>
      <c r="D62" s="105" t="s">
        <v>162</v>
      </c>
      <c r="E62" s="140" t="s">
        <v>267</v>
      </c>
      <c r="F62" s="140"/>
      <c r="G62" s="107">
        <f>G63+G65</f>
        <v>50</v>
      </c>
      <c r="H62" s="107">
        <f>H63+H65</f>
        <v>100</v>
      </c>
      <c r="I62" s="107">
        <f>I63+I65</f>
        <v>50</v>
      </c>
      <c r="K62" s="21"/>
      <c r="L62" s="2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5">
      <c r="A63" s="104" t="s">
        <v>116</v>
      </c>
      <c r="B63" s="104"/>
      <c r="C63" s="105" t="s">
        <v>58</v>
      </c>
      <c r="D63" s="105">
        <v>10</v>
      </c>
      <c r="E63" s="140" t="s">
        <v>268</v>
      </c>
      <c r="F63" s="106"/>
      <c r="G63" s="107">
        <f>G64</f>
        <v>50</v>
      </c>
      <c r="H63" s="107">
        <f>H64</f>
        <v>100</v>
      </c>
      <c r="I63" s="107">
        <f>I64</f>
        <v>50</v>
      </c>
      <c r="K63" s="21"/>
      <c r="L63" s="2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30">
      <c r="A64" s="108" t="s">
        <v>93</v>
      </c>
      <c r="B64" s="108"/>
      <c r="C64" s="105" t="s">
        <v>58</v>
      </c>
      <c r="D64" s="105">
        <v>10</v>
      </c>
      <c r="E64" s="140" t="s">
        <v>268</v>
      </c>
      <c r="F64" s="106">
        <v>240</v>
      </c>
      <c r="G64" s="130">
        <v>50</v>
      </c>
      <c r="H64" s="107">
        <v>100</v>
      </c>
      <c r="I64" s="107">
        <v>50</v>
      </c>
      <c r="K64" s="21"/>
      <c r="L64" s="2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5" hidden="1">
      <c r="A65" s="108" t="s">
        <v>142</v>
      </c>
      <c r="B65" s="108"/>
      <c r="C65" s="105" t="s">
        <v>58</v>
      </c>
      <c r="D65" s="105" t="s">
        <v>162</v>
      </c>
      <c r="E65" s="143" t="s">
        <v>269</v>
      </c>
      <c r="F65" s="106"/>
      <c r="G65" s="130">
        <f>SUM(G66)</f>
        <v>0</v>
      </c>
      <c r="H65" s="130">
        <f>SUM(H66)</f>
        <v>0</v>
      </c>
      <c r="I65" s="130">
        <f>SUM(I66)</f>
        <v>0</v>
      </c>
      <c r="K65" s="21"/>
      <c r="L65" s="2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30" hidden="1">
      <c r="A66" s="108" t="s">
        <v>93</v>
      </c>
      <c r="B66" s="108"/>
      <c r="C66" s="105" t="s">
        <v>58</v>
      </c>
      <c r="D66" s="105" t="s">
        <v>162</v>
      </c>
      <c r="E66" s="143" t="s">
        <v>269</v>
      </c>
      <c r="F66" s="106">
        <v>240</v>
      </c>
      <c r="G66" s="130">
        <v>0</v>
      </c>
      <c r="H66" s="107">
        <v>0</v>
      </c>
      <c r="I66" s="160">
        <v>0</v>
      </c>
      <c r="K66" s="21"/>
      <c r="L66" s="2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5">
      <c r="A67" s="109" t="s">
        <v>117</v>
      </c>
      <c r="B67" s="109"/>
      <c r="C67" s="122" t="s">
        <v>52</v>
      </c>
      <c r="D67" s="122" t="s">
        <v>48</v>
      </c>
      <c r="E67" s="121"/>
      <c r="F67" s="121"/>
      <c r="G67" s="123">
        <f>G68+G72</f>
        <v>1461.2</v>
      </c>
      <c r="H67" s="123">
        <f>H68+H72</f>
        <v>0</v>
      </c>
      <c r="I67" s="123">
        <f>I68+I72</f>
        <v>0</v>
      </c>
      <c r="K67" s="21"/>
      <c r="L67" s="2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5">
      <c r="A68" s="104" t="s">
        <v>61</v>
      </c>
      <c r="B68" s="104"/>
      <c r="C68" s="105" t="s">
        <v>52</v>
      </c>
      <c r="D68" s="105" t="s">
        <v>62</v>
      </c>
      <c r="E68" s="106"/>
      <c r="F68" s="106"/>
      <c r="G68" s="106">
        <f>G69</f>
        <v>1461.2</v>
      </c>
      <c r="H68" s="107">
        <f aca="true" t="shared" si="4" ref="H68:I70">H69</f>
        <v>0</v>
      </c>
      <c r="I68" s="107">
        <f t="shared" si="4"/>
        <v>0</v>
      </c>
      <c r="K68" s="21"/>
      <c r="L68" s="2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5">
      <c r="A69" s="104" t="s">
        <v>118</v>
      </c>
      <c r="B69" s="104"/>
      <c r="C69" s="105" t="s">
        <v>52</v>
      </c>
      <c r="D69" s="105" t="s">
        <v>62</v>
      </c>
      <c r="E69" s="106" t="s">
        <v>119</v>
      </c>
      <c r="F69" s="106"/>
      <c r="G69" s="106">
        <f>G70</f>
        <v>1461.2</v>
      </c>
      <c r="H69" s="107">
        <f t="shared" si="4"/>
        <v>0</v>
      </c>
      <c r="I69" s="107">
        <f t="shared" si="4"/>
        <v>0</v>
      </c>
      <c r="K69" s="21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89.25" customHeight="1">
      <c r="A70" s="108" t="s">
        <v>120</v>
      </c>
      <c r="B70" s="108"/>
      <c r="C70" s="105" t="s">
        <v>52</v>
      </c>
      <c r="D70" s="105" t="s">
        <v>62</v>
      </c>
      <c r="E70" s="106" t="s">
        <v>121</v>
      </c>
      <c r="F70" s="106"/>
      <c r="G70" s="106">
        <f>G71</f>
        <v>1461.2</v>
      </c>
      <c r="H70" s="107">
        <f t="shared" si="4"/>
        <v>0</v>
      </c>
      <c r="I70" s="107">
        <f t="shared" si="4"/>
        <v>0</v>
      </c>
      <c r="K70" s="21"/>
      <c r="L70" s="2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30">
      <c r="A71" s="108" t="s">
        <v>93</v>
      </c>
      <c r="B71" s="108"/>
      <c r="C71" s="105" t="s">
        <v>52</v>
      </c>
      <c r="D71" s="105" t="s">
        <v>62</v>
      </c>
      <c r="E71" s="106" t="s">
        <v>121</v>
      </c>
      <c r="F71" s="106">
        <v>240</v>
      </c>
      <c r="G71" s="158">
        <v>1461.2</v>
      </c>
      <c r="H71" s="107">
        <v>0</v>
      </c>
      <c r="I71" s="107">
        <v>0</v>
      </c>
      <c r="K71" s="21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30" hidden="1">
      <c r="A72" s="108" t="s">
        <v>63</v>
      </c>
      <c r="B72" s="108"/>
      <c r="C72" s="105" t="s">
        <v>52</v>
      </c>
      <c r="D72" s="105" t="s">
        <v>64</v>
      </c>
      <c r="E72" s="106" t="s">
        <v>32</v>
      </c>
      <c r="F72" s="106"/>
      <c r="G72" s="107">
        <f>SUM(G73)</f>
        <v>0</v>
      </c>
      <c r="H72" s="107">
        <f>SUM(H73)</f>
        <v>0</v>
      </c>
      <c r="I72" s="107">
        <f>SUM(I73)</f>
        <v>0</v>
      </c>
      <c r="K72" s="21"/>
      <c r="L72" s="2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45" hidden="1">
      <c r="A73" s="108" t="s">
        <v>122</v>
      </c>
      <c r="B73" s="108"/>
      <c r="C73" s="105" t="s">
        <v>52</v>
      </c>
      <c r="D73" s="105" t="s">
        <v>64</v>
      </c>
      <c r="E73" s="106" t="s">
        <v>123</v>
      </c>
      <c r="F73" s="106"/>
      <c r="G73" s="107">
        <f>SUM(G74+G76)</f>
        <v>0</v>
      </c>
      <c r="H73" s="107">
        <f>SUM(H74+H76)</f>
        <v>0</v>
      </c>
      <c r="I73" s="107">
        <f>SUM(I74+I76)</f>
        <v>0</v>
      </c>
      <c r="K73" s="21"/>
      <c r="L73" s="2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60" hidden="1">
      <c r="A74" s="108" t="s">
        <v>124</v>
      </c>
      <c r="B74" s="108"/>
      <c r="C74" s="105" t="s">
        <v>52</v>
      </c>
      <c r="D74" s="105" t="s">
        <v>64</v>
      </c>
      <c r="E74" s="106" t="s">
        <v>125</v>
      </c>
      <c r="F74" s="106"/>
      <c r="G74" s="107">
        <f>SUM(G75)</f>
        <v>0</v>
      </c>
      <c r="H74" s="107">
        <f>SUM(H75)</f>
        <v>0</v>
      </c>
      <c r="I74" s="107">
        <f>SUM(I75)</f>
        <v>0</v>
      </c>
      <c r="K74" s="21"/>
      <c r="L74" s="2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30" hidden="1">
      <c r="A75" s="108" t="s">
        <v>93</v>
      </c>
      <c r="B75" s="108"/>
      <c r="C75" s="105" t="s">
        <v>52</v>
      </c>
      <c r="D75" s="105" t="s">
        <v>64</v>
      </c>
      <c r="E75" s="106" t="s">
        <v>125</v>
      </c>
      <c r="F75" s="106">
        <v>240</v>
      </c>
      <c r="G75" s="107">
        <v>0</v>
      </c>
      <c r="H75" s="107">
        <v>0</v>
      </c>
      <c r="I75" s="107">
        <v>0</v>
      </c>
      <c r="K75" s="21"/>
      <c r="L75" s="2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48.75" customHeight="1" hidden="1">
      <c r="A76" s="108" t="s">
        <v>126</v>
      </c>
      <c r="B76" s="108"/>
      <c r="C76" s="105" t="s">
        <v>52</v>
      </c>
      <c r="D76" s="105" t="s">
        <v>64</v>
      </c>
      <c r="E76" s="106" t="s">
        <v>127</v>
      </c>
      <c r="F76" s="106"/>
      <c r="G76" s="107">
        <f>SUM(G77)</f>
        <v>0</v>
      </c>
      <c r="H76" s="107">
        <f>SUM(H77)</f>
        <v>0</v>
      </c>
      <c r="I76" s="107">
        <f>SUM(I77)</f>
        <v>0</v>
      </c>
      <c r="K76" s="21"/>
      <c r="L76" s="2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30" hidden="1">
      <c r="A77" s="108" t="s">
        <v>93</v>
      </c>
      <c r="B77" s="108"/>
      <c r="C77" s="105" t="s">
        <v>52</v>
      </c>
      <c r="D77" s="105" t="s">
        <v>64</v>
      </c>
      <c r="E77" s="106" t="s">
        <v>127</v>
      </c>
      <c r="F77" s="106">
        <v>240</v>
      </c>
      <c r="G77" s="107">
        <v>0</v>
      </c>
      <c r="H77" s="107">
        <v>0</v>
      </c>
      <c r="I77" s="107">
        <v>0</v>
      </c>
      <c r="K77" s="21"/>
      <c r="L77" s="2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12" ht="28.5">
      <c r="A78" s="109" t="s">
        <v>65</v>
      </c>
      <c r="B78" s="109"/>
      <c r="C78" s="122" t="s">
        <v>66</v>
      </c>
      <c r="D78" s="122" t="s">
        <v>48</v>
      </c>
      <c r="E78" s="121"/>
      <c r="F78" s="121"/>
      <c r="G78" s="123">
        <f>+G79</f>
        <v>1579.9</v>
      </c>
      <c r="H78" s="123">
        <f>+H79</f>
        <v>2048.4</v>
      </c>
      <c r="I78" s="123">
        <f>+I79</f>
        <v>2048.4</v>
      </c>
      <c r="K78" s="21"/>
      <c r="L78" s="21"/>
    </row>
    <row r="79" spans="1:12" ht="15">
      <c r="A79" s="104" t="s">
        <v>67</v>
      </c>
      <c r="B79" s="104"/>
      <c r="C79" s="105" t="s">
        <v>66</v>
      </c>
      <c r="D79" s="105" t="s">
        <v>58</v>
      </c>
      <c r="E79" s="106"/>
      <c r="F79" s="106"/>
      <c r="G79" s="107">
        <f>G80</f>
        <v>1579.9</v>
      </c>
      <c r="H79" s="106">
        <f>H80</f>
        <v>2048.4</v>
      </c>
      <c r="I79" s="106">
        <f>I80</f>
        <v>2048.4</v>
      </c>
      <c r="K79" s="21"/>
      <c r="L79" s="21"/>
    </row>
    <row r="80" spans="1:12" ht="45">
      <c r="A80" s="104" t="s">
        <v>263</v>
      </c>
      <c r="B80" s="104"/>
      <c r="C80" s="105" t="s">
        <v>66</v>
      </c>
      <c r="D80" s="105" t="s">
        <v>58</v>
      </c>
      <c r="E80" s="106" t="s">
        <v>128</v>
      </c>
      <c r="F80" s="106"/>
      <c r="G80" s="107">
        <f>G81+G86+G89</f>
        <v>1579.9</v>
      </c>
      <c r="H80" s="107">
        <f>H81+H86+H89</f>
        <v>2048.4</v>
      </c>
      <c r="I80" s="107">
        <f>I81+I86+I89</f>
        <v>2048.4</v>
      </c>
      <c r="K80" s="21"/>
      <c r="L80" s="21"/>
    </row>
    <row r="81" spans="1:12" ht="30">
      <c r="A81" s="104" t="s">
        <v>129</v>
      </c>
      <c r="B81" s="104"/>
      <c r="C81" s="105" t="s">
        <v>66</v>
      </c>
      <c r="D81" s="105" t="s">
        <v>58</v>
      </c>
      <c r="E81" s="106" t="s">
        <v>130</v>
      </c>
      <c r="F81" s="106"/>
      <c r="G81" s="107">
        <f>G82+G84</f>
        <v>898.4</v>
      </c>
      <c r="H81" s="107">
        <f>H82+H84</f>
        <v>1248.4</v>
      </c>
      <c r="I81" s="107">
        <f>I82+I84</f>
        <v>1248.4</v>
      </c>
      <c r="K81" s="21"/>
      <c r="L81" s="21"/>
    </row>
    <row r="82" spans="1:12" ht="15">
      <c r="A82" s="129" t="s">
        <v>131</v>
      </c>
      <c r="B82" s="129"/>
      <c r="C82" s="145" t="s">
        <v>66</v>
      </c>
      <c r="D82" s="145" t="s">
        <v>58</v>
      </c>
      <c r="E82" s="127" t="s">
        <v>132</v>
      </c>
      <c r="F82" s="127"/>
      <c r="G82" s="130">
        <f>G83</f>
        <v>50</v>
      </c>
      <c r="H82" s="130">
        <f>H83</f>
        <v>400</v>
      </c>
      <c r="I82" s="130">
        <f>I83</f>
        <v>400</v>
      </c>
      <c r="K82" s="21"/>
      <c r="L82" s="21"/>
    </row>
    <row r="83" spans="1:12" ht="30">
      <c r="A83" s="129" t="s">
        <v>93</v>
      </c>
      <c r="B83" s="129"/>
      <c r="C83" s="145" t="s">
        <v>66</v>
      </c>
      <c r="D83" s="145" t="s">
        <v>58</v>
      </c>
      <c r="E83" s="127" t="s">
        <v>132</v>
      </c>
      <c r="F83" s="127">
        <v>240</v>
      </c>
      <c r="G83" s="130">
        <v>50</v>
      </c>
      <c r="H83" s="130">
        <v>400</v>
      </c>
      <c r="I83" s="130">
        <v>400</v>
      </c>
      <c r="K83" s="21"/>
      <c r="L83" s="32"/>
    </row>
    <row r="84" spans="1:41" ht="15">
      <c r="A84" s="129" t="s">
        <v>133</v>
      </c>
      <c r="B84" s="129"/>
      <c r="C84" s="145" t="s">
        <v>66</v>
      </c>
      <c r="D84" s="145" t="s">
        <v>58</v>
      </c>
      <c r="E84" s="127" t="s">
        <v>134</v>
      </c>
      <c r="F84" s="127"/>
      <c r="G84" s="130">
        <f>G85</f>
        <v>848.4</v>
      </c>
      <c r="H84" s="130">
        <f>H85</f>
        <v>848.4</v>
      </c>
      <c r="I84" s="130">
        <f>I85</f>
        <v>848.4</v>
      </c>
      <c r="K84" s="21"/>
      <c r="L84" s="2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ht="30">
      <c r="A85" s="146" t="s">
        <v>93</v>
      </c>
      <c r="B85" s="146"/>
      <c r="C85" s="145" t="s">
        <v>66</v>
      </c>
      <c r="D85" s="145" t="s">
        <v>58</v>
      </c>
      <c r="E85" s="127" t="s">
        <v>135</v>
      </c>
      <c r="F85" s="127">
        <v>240</v>
      </c>
      <c r="G85" s="130">
        <v>848.4</v>
      </c>
      <c r="H85" s="130">
        <v>848.4</v>
      </c>
      <c r="I85" s="130">
        <v>848.4</v>
      </c>
      <c r="J85" s="12" t="s">
        <v>32</v>
      </c>
      <c r="K85" s="38" t="s">
        <v>248</v>
      </c>
      <c r="L85" s="2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ht="30">
      <c r="A86" s="104" t="s">
        <v>136</v>
      </c>
      <c r="B86" s="104"/>
      <c r="C86" s="105" t="s">
        <v>66</v>
      </c>
      <c r="D86" s="105" t="s">
        <v>58</v>
      </c>
      <c r="E86" s="106" t="s">
        <v>137</v>
      </c>
      <c r="F86" s="106"/>
      <c r="G86" s="107">
        <f>G87</f>
        <v>50</v>
      </c>
      <c r="H86" s="107">
        <f>H87</f>
        <v>50</v>
      </c>
      <c r="I86" s="107">
        <f>I87</f>
        <v>50</v>
      </c>
      <c r="K86" s="21"/>
      <c r="L86" s="2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15">
      <c r="A87" s="104" t="s">
        <v>131</v>
      </c>
      <c r="B87" s="104"/>
      <c r="C87" s="105" t="s">
        <v>66</v>
      </c>
      <c r="D87" s="105" t="s">
        <v>58</v>
      </c>
      <c r="E87" s="106" t="s">
        <v>138</v>
      </c>
      <c r="F87" s="106"/>
      <c r="G87" s="107">
        <f>G88</f>
        <v>50</v>
      </c>
      <c r="H87" s="107">
        <f>H88</f>
        <v>50</v>
      </c>
      <c r="I87" s="107">
        <f>I88</f>
        <v>50</v>
      </c>
      <c r="K87" s="21"/>
      <c r="L87" s="2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30">
      <c r="A88" s="104" t="s">
        <v>93</v>
      </c>
      <c r="B88" s="104"/>
      <c r="C88" s="105" t="s">
        <v>66</v>
      </c>
      <c r="D88" s="105" t="s">
        <v>58</v>
      </c>
      <c r="E88" s="106" t="s">
        <v>138</v>
      </c>
      <c r="F88" s="106">
        <v>240</v>
      </c>
      <c r="G88" s="107">
        <v>50</v>
      </c>
      <c r="H88" s="107">
        <v>50</v>
      </c>
      <c r="I88" s="107">
        <v>50</v>
      </c>
      <c r="K88" s="21"/>
      <c r="L88" s="32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30">
      <c r="A89" s="108" t="s">
        <v>139</v>
      </c>
      <c r="B89" s="108"/>
      <c r="C89" s="105" t="s">
        <v>66</v>
      </c>
      <c r="D89" s="105" t="s">
        <v>58</v>
      </c>
      <c r="E89" s="106" t="s">
        <v>140</v>
      </c>
      <c r="F89" s="106"/>
      <c r="G89" s="130">
        <f>G90+G92</f>
        <v>631.5</v>
      </c>
      <c r="H89" s="130">
        <f>H90+H92</f>
        <v>750</v>
      </c>
      <c r="I89" s="130">
        <f>I90+I92</f>
        <v>750</v>
      </c>
      <c r="K89" s="21"/>
      <c r="L89" s="21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15">
      <c r="A90" s="108" t="s">
        <v>131</v>
      </c>
      <c r="B90" s="108"/>
      <c r="C90" s="105" t="s">
        <v>66</v>
      </c>
      <c r="D90" s="105" t="s">
        <v>58</v>
      </c>
      <c r="E90" s="106" t="s">
        <v>141</v>
      </c>
      <c r="F90" s="106"/>
      <c r="G90" s="107">
        <f>G91</f>
        <v>400</v>
      </c>
      <c r="H90" s="107">
        <f>H91</f>
        <v>750</v>
      </c>
      <c r="I90" s="107">
        <f>I91</f>
        <v>750</v>
      </c>
      <c r="K90" s="21"/>
      <c r="L90" s="21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30">
      <c r="A91" s="108" t="s">
        <v>93</v>
      </c>
      <c r="B91" s="108"/>
      <c r="C91" s="105" t="s">
        <v>66</v>
      </c>
      <c r="D91" s="105" t="s">
        <v>58</v>
      </c>
      <c r="E91" s="106" t="s">
        <v>141</v>
      </c>
      <c r="F91" s="106">
        <v>240</v>
      </c>
      <c r="G91" s="107">
        <v>400</v>
      </c>
      <c r="H91" s="107">
        <v>750</v>
      </c>
      <c r="I91" s="107">
        <v>750</v>
      </c>
      <c r="K91" s="21"/>
      <c r="L91" s="29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21" customHeight="1">
      <c r="A92" s="108" t="s">
        <v>142</v>
      </c>
      <c r="B92" s="108"/>
      <c r="C92" s="105" t="s">
        <v>66</v>
      </c>
      <c r="D92" s="105" t="s">
        <v>58</v>
      </c>
      <c r="E92" s="106" t="s">
        <v>143</v>
      </c>
      <c r="F92" s="106"/>
      <c r="G92" s="107">
        <f>G93</f>
        <v>231.5</v>
      </c>
      <c r="H92" s="107">
        <f>H93</f>
        <v>0</v>
      </c>
      <c r="I92" s="107">
        <f>I93</f>
        <v>0</v>
      </c>
      <c r="K92" s="21"/>
      <c r="L92" s="2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30">
      <c r="A93" s="108" t="s">
        <v>93</v>
      </c>
      <c r="B93" s="108"/>
      <c r="C93" s="105" t="s">
        <v>66</v>
      </c>
      <c r="D93" s="105" t="s">
        <v>58</v>
      </c>
      <c r="E93" s="106" t="s">
        <v>143</v>
      </c>
      <c r="F93" s="106">
        <v>240</v>
      </c>
      <c r="G93" s="107">
        <v>231.5</v>
      </c>
      <c r="H93" s="107">
        <v>0</v>
      </c>
      <c r="I93" s="107">
        <v>0</v>
      </c>
      <c r="K93" s="21"/>
      <c r="L93" s="29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ht="15">
      <c r="A94" s="131" t="s">
        <v>68</v>
      </c>
      <c r="B94" s="131"/>
      <c r="C94" s="122" t="s">
        <v>69</v>
      </c>
      <c r="D94" s="122" t="s">
        <v>48</v>
      </c>
      <c r="E94" s="121"/>
      <c r="F94" s="121"/>
      <c r="G94" s="121">
        <f>G95</f>
        <v>6.3</v>
      </c>
      <c r="H94" s="121">
        <f aca="true" t="shared" si="5" ref="H94:I98">H95</f>
        <v>0</v>
      </c>
      <c r="I94" s="121">
        <f t="shared" si="5"/>
        <v>0</v>
      </c>
      <c r="K94" s="21"/>
      <c r="L94" s="2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15">
      <c r="A95" s="108" t="s">
        <v>70</v>
      </c>
      <c r="B95" s="108"/>
      <c r="C95" s="105" t="s">
        <v>69</v>
      </c>
      <c r="D95" s="105" t="s">
        <v>69</v>
      </c>
      <c r="E95" s="106"/>
      <c r="F95" s="106"/>
      <c r="G95" s="107">
        <f>G96</f>
        <v>6.3</v>
      </c>
      <c r="H95" s="107">
        <f t="shared" si="5"/>
        <v>0</v>
      </c>
      <c r="I95" s="107">
        <f t="shared" si="5"/>
        <v>0</v>
      </c>
      <c r="K95" s="21"/>
      <c r="L95" s="2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30">
      <c r="A96" s="104" t="s">
        <v>144</v>
      </c>
      <c r="B96" s="104"/>
      <c r="C96" s="105" t="s">
        <v>69</v>
      </c>
      <c r="D96" s="105" t="s">
        <v>69</v>
      </c>
      <c r="E96" s="106" t="s">
        <v>145</v>
      </c>
      <c r="F96" s="106"/>
      <c r="G96" s="107">
        <f>G97</f>
        <v>6.3</v>
      </c>
      <c r="H96" s="107">
        <f t="shared" si="5"/>
        <v>0</v>
      </c>
      <c r="I96" s="107">
        <f t="shared" si="5"/>
        <v>0</v>
      </c>
      <c r="K96" s="21"/>
      <c r="L96" s="21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15">
      <c r="A97" s="104" t="s">
        <v>100</v>
      </c>
      <c r="B97" s="104"/>
      <c r="C97" s="105" t="s">
        <v>69</v>
      </c>
      <c r="D97" s="105" t="s">
        <v>69</v>
      </c>
      <c r="E97" s="106" t="s">
        <v>146</v>
      </c>
      <c r="F97" s="106"/>
      <c r="G97" s="106">
        <f>G98</f>
        <v>6.3</v>
      </c>
      <c r="H97" s="107">
        <f t="shared" si="5"/>
        <v>0</v>
      </c>
      <c r="I97" s="107">
        <f t="shared" si="5"/>
        <v>0</v>
      </c>
      <c r="K97" s="21"/>
      <c r="L97" s="21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ht="120">
      <c r="A98" s="108" t="s">
        <v>147</v>
      </c>
      <c r="B98" s="108"/>
      <c r="C98" s="105" t="s">
        <v>69</v>
      </c>
      <c r="D98" s="105" t="s">
        <v>69</v>
      </c>
      <c r="E98" s="106" t="s">
        <v>148</v>
      </c>
      <c r="F98" s="106"/>
      <c r="G98" s="107">
        <f>G99</f>
        <v>6.3</v>
      </c>
      <c r="H98" s="107">
        <f t="shared" si="5"/>
        <v>0</v>
      </c>
      <c r="I98" s="107">
        <f t="shared" si="5"/>
        <v>0</v>
      </c>
      <c r="K98" s="21"/>
      <c r="L98" s="2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15">
      <c r="A99" s="108" t="s">
        <v>29</v>
      </c>
      <c r="B99" s="108"/>
      <c r="C99" s="105" t="s">
        <v>69</v>
      </c>
      <c r="D99" s="105" t="s">
        <v>69</v>
      </c>
      <c r="E99" s="106" t="s">
        <v>148</v>
      </c>
      <c r="F99" s="106">
        <v>540</v>
      </c>
      <c r="G99" s="158">
        <v>6.3</v>
      </c>
      <c r="H99" s="158">
        <v>0</v>
      </c>
      <c r="I99" s="107">
        <v>0</v>
      </c>
      <c r="K99" s="21"/>
      <c r="L99" s="2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ht="15">
      <c r="A100" s="109" t="s">
        <v>149</v>
      </c>
      <c r="B100" s="109"/>
      <c r="C100" s="122" t="s">
        <v>72</v>
      </c>
      <c r="D100" s="122" t="s">
        <v>48</v>
      </c>
      <c r="E100" s="121"/>
      <c r="F100" s="121"/>
      <c r="G100" s="123">
        <f>G101</f>
        <v>2545</v>
      </c>
      <c r="H100" s="121">
        <f>H101</f>
        <v>2504.2</v>
      </c>
      <c r="I100" s="123">
        <f>I101</f>
        <v>2504.2</v>
      </c>
      <c r="K100" s="21"/>
      <c r="L100" s="21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ht="15">
      <c r="A101" s="104" t="s">
        <v>150</v>
      </c>
      <c r="B101" s="104"/>
      <c r="C101" s="105" t="s">
        <v>72</v>
      </c>
      <c r="D101" s="105" t="s">
        <v>47</v>
      </c>
      <c r="E101" s="106"/>
      <c r="F101" s="106"/>
      <c r="G101" s="107">
        <f>+G102</f>
        <v>2545</v>
      </c>
      <c r="H101" s="107">
        <f>+H102</f>
        <v>2504.2</v>
      </c>
      <c r="I101" s="107">
        <f>+I102</f>
        <v>2504.2</v>
      </c>
      <c r="K101" s="21"/>
      <c r="L101" s="21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ht="30" customHeight="1">
      <c r="A102" s="108" t="s">
        <v>151</v>
      </c>
      <c r="B102" s="108"/>
      <c r="C102" s="105" t="s">
        <v>72</v>
      </c>
      <c r="D102" s="105" t="s">
        <v>47</v>
      </c>
      <c r="E102" s="106" t="s">
        <v>152</v>
      </c>
      <c r="F102" s="106"/>
      <c r="G102" s="107">
        <f>G105+G103+G108</f>
        <v>2545</v>
      </c>
      <c r="H102" s="107">
        <f>H105+H103+H108</f>
        <v>2504.2</v>
      </c>
      <c r="I102" s="107">
        <f>I105+I103+I108</f>
        <v>2504.2</v>
      </c>
      <c r="J102" s="39"/>
      <c r="K102" s="21"/>
      <c r="L102" s="21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ht="18" customHeight="1">
      <c r="A103" s="104" t="s">
        <v>254</v>
      </c>
      <c r="B103" s="104"/>
      <c r="C103" s="105" t="s">
        <v>72</v>
      </c>
      <c r="D103" s="105" t="s">
        <v>47</v>
      </c>
      <c r="E103" s="106" t="s">
        <v>255</v>
      </c>
      <c r="F103" s="106"/>
      <c r="G103" s="107">
        <f>G104</f>
        <v>0</v>
      </c>
      <c r="H103" s="107">
        <f>H104</f>
        <v>2504.2</v>
      </c>
      <c r="I103" s="107">
        <f>I104</f>
        <v>2504.2</v>
      </c>
      <c r="J103" s="39"/>
      <c r="K103" s="21"/>
      <c r="L103" s="21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ht="30" customHeight="1">
      <c r="A104" s="104" t="s">
        <v>93</v>
      </c>
      <c r="B104" s="104"/>
      <c r="C104" s="105" t="s">
        <v>72</v>
      </c>
      <c r="D104" s="105" t="s">
        <v>47</v>
      </c>
      <c r="E104" s="158" t="s">
        <v>255</v>
      </c>
      <c r="F104" s="106">
        <v>240</v>
      </c>
      <c r="G104" s="107">
        <v>0</v>
      </c>
      <c r="H104" s="107">
        <v>2504.2</v>
      </c>
      <c r="I104" s="107">
        <v>2504.2</v>
      </c>
      <c r="J104" s="39"/>
      <c r="K104" s="21"/>
      <c r="L104" s="21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15">
      <c r="A105" s="108" t="s">
        <v>100</v>
      </c>
      <c r="B105" s="108"/>
      <c r="C105" s="105" t="s">
        <v>72</v>
      </c>
      <c r="D105" s="105" t="s">
        <v>47</v>
      </c>
      <c r="E105" s="106" t="s">
        <v>153</v>
      </c>
      <c r="F105" s="106"/>
      <c r="G105" s="106">
        <f>G106</f>
        <v>2504.2</v>
      </c>
      <c r="H105" s="107">
        <f>H106</f>
        <v>0</v>
      </c>
      <c r="I105" s="107">
        <f>I106</f>
        <v>0</v>
      </c>
      <c r="J105" s="40"/>
      <c r="K105" s="21"/>
      <c r="L105" s="21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105">
      <c r="A106" s="104" t="s">
        <v>184</v>
      </c>
      <c r="B106" s="104"/>
      <c r="C106" s="105" t="s">
        <v>72</v>
      </c>
      <c r="D106" s="105" t="s">
        <v>47</v>
      </c>
      <c r="E106" s="106" t="s">
        <v>154</v>
      </c>
      <c r="F106" s="106"/>
      <c r="G106" s="106">
        <f>G107</f>
        <v>2504.2</v>
      </c>
      <c r="H106" s="107">
        <f>H107</f>
        <v>0</v>
      </c>
      <c r="I106" s="107">
        <f>I107</f>
        <v>0</v>
      </c>
      <c r="K106" s="21"/>
      <c r="L106" s="21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ht="15">
      <c r="A107" s="104" t="s">
        <v>29</v>
      </c>
      <c r="B107" s="104"/>
      <c r="C107" s="105" t="s">
        <v>72</v>
      </c>
      <c r="D107" s="105" t="s">
        <v>47</v>
      </c>
      <c r="E107" s="106" t="s">
        <v>154</v>
      </c>
      <c r="F107" s="106">
        <v>540</v>
      </c>
      <c r="G107" s="158">
        <v>2504.2</v>
      </c>
      <c r="H107" s="107">
        <v>0</v>
      </c>
      <c r="I107" s="107">
        <v>0</v>
      </c>
      <c r="K107" s="21"/>
      <c r="L107" s="21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15">
      <c r="A108" s="104" t="s">
        <v>142</v>
      </c>
      <c r="B108" s="104"/>
      <c r="C108" s="105" t="s">
        <v>72</v>
      </c>
      <c r="D108" s="105" t="s">
        <v>47</v>
      </c>
      <c r="E108" s="162" t="s">
        <v>298</v>
      </c>
      <c r="F108" s="158"/>
      <c r="G108" s="158">
        <f>G109</f>
        <v>40.8</v>
      </c>
      <c r="H108" s="158">
        <f>H109</f>
        <v>0</v>
      </c>
      <c r="I108" s="158">
        <f>I109</f>
        <v>0</v>
      </c>
      <c r="K108" s="21"/>
      <c r="L108" s="21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ht="30">
      <c r="A109" s="108" t="s">
        <v>93</v>
      </c>
      <c r="B109" s="104"/>
      <c r="C109" s="105" t="s">
        <v>72</v>
      </c>
      <c r="D109" s="105" t="s">
        <v>47</v>
      </c>
      <c r="E109" s="162" t="s">
        <v>298</v>
      </c>
      <c r="F109" s="158">
        <v>240</v>
      </c>
      <c r="G109" s="158">
        <v>40.8</v>
      </c>
      <c r="H109" s="107">
        <v>0</v>
      </c>
      <c r="I109" s="107">
        <v>0</v>
      </c>
      <c r="K109" s="21"/>
      <c r="L109" s="21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15">
      <c r="A110" s="109" t="s">
        <v>74</v>
      </c>
      <c r="B110" s="109"/>
      <c r="C110" s="122">
        <v>10</v>
      </c>
      <c r="D110" s="122" t="s">
        <v>48</v>
      </c>
      <c r="E110" s="121"/>
      <c r="F110" s="121"/>
      <c r="G110" s="123">
        <f>G111+G116+G122</f>
        <v>1031.4</v>
      </c>
      <c r="H110" s="123">
        <f>H111+H116+H122</f>
        <v>946</v>
      </c>
      <c r="I110" s="123">
        <f>I111+I116+I122</f>
        <v>896</v>
      </c>
      <c r="K110" s="21"/>
      <c r="L110" s="21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ht="15">
      <c r="A111" s="104" t="s">
        <v>75</v>
      </c>
      <c r="B111" s="104"/>
      <c r="C111" s="105">
        <v>10</v>
      </c>
      <c r="D111" s="105" t="s">
        <v>47</v>
      </c>
      <c r="E111" s="106"/>
      <c r="F111" s="106"/>
      <c r="G111" s="107">
        <f>G112</f>
        <v>846</v>
      </c>
      <c r="H111" s="107">
        <f aca="true" t="shared" si="6" ref="H111:I114">H112</f>
        <v>846</v>
      </c>
      <c r="I111" s="107">
        <f t="shared" si="6"/>
        <v>846</v>
      </c>
      <c r="K111" s="21"/>
      <c r="L111" s="21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ht="60">
      <c r="A112" s="108" t="s">
        <v>262</v>
      </c>
      <c r="B112" s="108"/>
      <c r="C112" s="105">
        <v>10</v>
      </c>
      <c r="D112" s="105" t="s">
        <v>47</v>
      </c>
      <c r="E112" s="106" t="s">
        <v>87</v>
      </c>
      <c r="F112" s="106"/>
      <c r="G112" s="107">
        <f>G113</f>
        <v>846</v>
      </c>
      <c r="H112" s="107">
        <f t="shared" si="6"/>
        <v>846</v>
      </c>
      <c r="I112" s="107">
        <f t="shared" si="6"/>
        <v>846</v>
      </c>
      <c r="K112" s="21"/>
      <c r="L112" s="21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ht="30">
      <c r="A113" s="108" t="s">
        <v>155</v>
      </c>
      <c r="B113" s="108"/>
      <c r="C113" s="105">
        <v>10</v>
      </c>
      <c r="D113" s="105" t="s">
        <v>47</v>
      </c>
      <c r="E113" s="106" t="s">
        <v>156</v>
      </c>
      <c r="F113" s="106"/>
      <c r="G113" s="107">
        <f>G114</f>
        <v>846</v>
      </c>
      <c r="H113" s="107">
        <f t="shared" si="6"/>
        <v>846</v>
      </c>
      <c r="I113" s="107">
        <f t="shared" si="6"/>
        <v>846</v>
      </c>
      <c r="K113" s="21"/>
      <c r="L113" s="21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ht="45">
      <c r="A114" s="108" t="s">
        <v>157</v>
      </c>
      <c r="B114" s="108"/>
      <c r="C114" s="105">
        <v>10</v>
      </c>
      <c r="D114" s="105" t="s">
        <v>47</v>
      </c>
      <c r="E114" s="106" t="s">
        <v>158</v>
      </c>
      <c r="F114" s="106"/>
      <c r="G114" s="107">
        <f>G115</f>
        <v>846</v>
      </c>
      <c r="H114" s="107">
        <f t="shared" si="6"/>
        <v>846</v>
      </c>
      <c r="I114" s="107">
        <f t="shared" si="6"/>
        <v>846</v>
      </c>
      <c r="K114" s="21"/>
      <c r="L114" s="21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ht="30">
      <c r="A115" s="104" t="s">
        <v>159</v>
      </c>
      <c r="B115" s="104"/>
      <c r="C115" s="105">
        <v>10</v>
      </c>
      <c r="D115" s="105" t="s">
        <v>47</v>
      </c>
      <c r="E115" s="106" t="s">
        <v>158</v>
      </c>
      <c r="F115" s="106">
        <v>310</v>
      </c>
      <c r="G115" s="107">
        <v>846</v>
      </c>
      <c r="H115" s="107">
        <v>846</v>
      </c>
      <c r="I115" s="107">
        <v>846</v>
      </c>
      <c r="K115" s="32" t="s">
        <v>253</v>
      </c>
      <c r="L115" s="21" t="s">
        <v>247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ht="15">
      <c r="A116" s="104" t="s">
        <v>160</v>
      </c>
      <c r="B116" s="104"/>
      <c r="C116" s="105">
        <v>10</v>
      </c>
      <c r="D116" s="105" t="s">
        <v>58</v>
      </c>
      <c r="E116" s="106"/>
      <c r="F116" s="106"/>
      <c r="G116" s="107">
        <f>G118</f>
        <v>175.4</v>
      </c>
      <c r="H116" s="107">
        <f>H118</f>
        <v>0</v>
      </c>
      <c r="I116" s="107">
        <f>I118</f>
        <v>0</v>
      </c>
      <c r="K116" s="21"/>
      <c r="L116" s="21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ht="30">
      <c r="A117" s="104" t="s">
        <v>161</v>
      </c>
      <c r="B117" s="104"/>
      <c r="C117" s="105" t="s">
        <v>162</v>
      </c>
      <c r="D117" s="105" t="s">
        <v>58</v>
      </c>
      <c r="E117" s="106" t="s">
        <v>163</v>
      </c>
      <c r="F117" s="106"/>
      <c r="G117" s="107"/>
      <c r="H117" s="107"/>
      <c r="I117" s="107"/>
      <c r="K117" s="21"/>
      <c r="L117" s="21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ht="60">
      <c r="A118" s="108" t="s">
        <v>164</v>
      </c>
      <c r="B118" s="108"/>
      <c r="C118" s="105">
        <v>10</v>
      </c>
      <c r="D118" s="105" t="s">
        <v>58</v>
      </c>
      <c r="E118" s="106" t="s">
        <v>165</v>
      </c>
      <c r="F118" s="106"/>
      <c r="G118" s="107">
        <f>G119</f>
        <v>175.4</v>
      </c>
      <c r="H118" s="107">
        <f aca="true" t="shared" si="7" ref="H118:I120">H119</f>
        <v>0</v>
      </c>
      <c r="I118" s="107">
        <f t="shared" si="7"/>
        <v>0</v>
      </c>
      <c r="K118" s="21"/>
      <c r="L118" s="2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ht="15">
      <c r="A119" s="108" t="s">
        <v>166</v>
      </c>
      <c r="B119" s="108"/>
      <c r="C119" s="105">
        <v>10</v>
      </c>
      <c r="D119" s="105" t="s">
        <v>58</v>
      </c>
      <c r="E119" s="106" t="s">
        <v>167</v>
      </c>
      <c r="F119" s="106"/>
      <c r="G119" s="107">
        <f>G120</f>
        <v>175.4</v>
      </c>
      <c r="H119" s="107">
        <f t="shared" si="7"/>
        <v>0</v>
      </c>
      <c r="I119" s="107">
        <f t="shared" si="7"/>
        <v>0</v>
      </c>
      <c r="K119" s="21"/>
      <c r="L119" s="21"/>
      <c r="M119" s="14"/>
      <c r="N119" s="14"/>
      <c r="O119" s="14"/>
      <c r="P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ht="111" customHeight="1">
      <c r="A120" s="108" t="s">
        <v>184</v>
      </c>
      <c r="B120" s="108"/>
      <c r="C120" s="105">
        <v>10</v>
      </c>
      <c r="D120" s="105" t="s">
        <v>58</v>
      </c>
      <c r="E120" s="106" t="s">
        <v>185</v>
      </c>
      <c r="F120" s="106"/>
      <c r="G120" s="107">
        <f>G121</f>
        <v>175.4</v>
      </c>
      <c r="H120" s="107">
        <f t="shared" si="7"/>
        <v>0</v>
      </c>
      <c r="I120" s="107">
        <f t="shared" si="7"/>
        <v>0</v>
      </c>
      <c r="K120" s="21"/>
      <c r="L120" s="21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ht="15.75">
      <c r="A121" s="132" t="s">
        <v>29</v>
      </c>
      <c r="B121" s="132"/>
      <c r="C121" s="105">
        <v>10</v>
      </c>
      <c r="D121" s="105" t="s">
        <v>58</v>
      </c>
      <c r="E121" s="106" t="s">
        <v>185</v>
      </c>
      <c r="F121" s="106">
        <v>540</v>
      </c>
      <c r="G121" s="107">
        <v>175.4</v>
      </c>
      <c r="H121" s="107">
        <v>0</v>
      </c>
      <c r="I121" s="107">
        <v>0</v>
      </c>
      <c r="J121" s="12" t="s">
        <v>32</v>
      </c>
      <c r="K121" s="21"/>
      <c r="L121" s="29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ht="31.5">
      <c r="A122" s="132" t="s">
        <v>168</v>
      </c>
      <c r="B122" s="132"/>
      <c r="C122" s="105">
        <v>10</v>
      </c>
      <c r="D122" s="105" t="s">
        <v>54</v>
      </c>
      <c r="E122" s="106"/>
      <c r="F122" s="106"/>
      <c r="G122" s="107">
        <f>G123</f>
        <v>10</v>
      </c>
      <c r="H122" s="107">
        <f aca="true" t="shared" si="8" ref="H122:I125">H123</f>
        <v>100</v>
      </c>
      <c r="I122" s="107">
        <f t="shared" si="8"/>
        <v>50</v>
      </c>
      <c r="K122" s="21"/>
      <c r="L122" s="2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ht="31.5">
      <c r="A123" s="132" t="s">
        <v>161</v>
      </c>
      <c r="B123" s="132"/>
      <c r="C123" s="105">
        <v>10</v>
      </c>
      <c r="D123" s="105" t="s">
        <v>54</v>
      </c>
      <c r="E123" s="106" t="s">
        <v>163</v>
      </c>
      <c r="F123" s="106"/>
      <c r="G123" s="107">
        <f>G124</f>
        <v>10</v>
      </c>
      <c r="H123" s="107">
        <f t="shared" si="8"/>
        <v>100</v>
      </c>
      <c r="I123" s="107">
        <f t="shared" si="8"/>
        <v>50</v>
      </c>
      <c r="K123" s="21"/>
      <c r="L123" s="2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ht="31.5">
      <c r="A124" s="132" t="s">
        <v>169</v>
      </c>
      <c r="B124" s="132"/>
      <c r="C124" s="105">
        <v>10</v>
      </c>
      <c r="D124" s="105" t="s">
        <v>54</v>
      </c>
      <c r="E124" s="106" t="s">
        <v>170</v>
      </c>
      <c r="F124" s="106"/>
      <c r="G124" s="107">
        <f>G125</f>
        <v>10</v>
      </c>
      <c r="H124" s="107">
        <f t="shared" si="8"/>
        <v>100</v>
      </c>
      <c r="I124" s="107">
        <f t="shared" si="8"/>
        <v>50</v>
      </c>
      <c r="K124" s="21"/>
      <c r="L124" s="21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ht="31.5">
      <c r="A125" s="132" t="s">
        <v>171</v>
      </c>
      <c r="B125" s="132"/>
      <c r="C125" s="105">
        <v>10</v>
      </c>
      <c r="D125" s="105" t="s">
        <v>54</v>
      </c>
      <c r="E125" s="106" t="s">
        <v>172</v>
      </c>
      <c r="F125" s="106"/>
      <c r="G125" s="107">
        <f>G126</f>
        <v>10</v>
      </c>
      <c r="H125" s="107">
        <f t="shared" si="8"/>
        <v>100</v>
      </c>
      <c r="I125" s="107">
        <f t="shared" si="8"/>
        <v>50</v>
      </c>
      <c r="K125" s="21"/>
      <c r="L125" s="21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ht="30">
      <c r="A126" s="104" t="s">
        <v>93</v>
      </c>
      <c r="B126" s="104"/>
      <c r="C126" s="105">
        <v>10</v>
      </c>
      <c r="D126" s="105" t="s">
        <v>54</v>
      </c>
      <c r="E126" s="106" t="s">
        <v>172</v>
      </c>
      <c r="F126" s="106">
        <v>240</v>
      </c>
      <c r="G126" s="130">
        <v>10</v>
      </c>
      <c r="H126" s="107">
        <v>100</v>
      </c>
      <c r="I126" s="107">
        <v>50</v>
      </c>
      <c r="K126" s="21"/>
      <c r="L126" s="29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12" s="117" customFormat="1" ht="15">
      <c r="A127" s="109" t="s">
        <v>78</v>
      </c>
      <c r="B127" s="109"/>
      <c r="C127" s="122">
        <v>11</v>
      </c>
      <c r="D127" s="122" t="s">
        <v>48</v>
      </c>
      <c r="E127" s="121"/>
      <c r="F127" s="121"/>
      <c r="G127" s="123">
        <f>G128</f>
        <v>10</v>
      </c>
      <c r="H127" s="123">
        <f aca="true" t="shared" si="9" ref="H127:I130">H128</f>
        <v>100</v>
      </c>
      <c r="I127" s="123">
        <f t="shared" si="9"/>
        <v>50</v>
      </c>
      <c r="J127" s="135"/>
      <c r="K127" s="137"/>
      <c r="L127" s="137"/>
    </row>
    <row r="128" spans="1:12" s="117" customFormat="1" ht="15">
      <c r="A128" s="104" t="s">
        <v>173</v>
      </c>
      <c r="B128" s="104"/>
      <c r="C128" s="105">
        <v>11</v>
      </c>
      <c r="D128" s="105" t="s">
        <v>47</v>
      </c>
      <c r="E128" s="106"/>
      <c r="F128" s="106"/>
      <c r="G128" s="107">
        <f>G129</f>
        <v>10</v>
      </c>
      <c r="H128" s="107">
        <f t="shared" si="9"/>
        <v>100</v>
      </c>
      <c r="I128" s="107">
        <f t="shared" si="9"/>
        <v>50</v>
      </c>
      <c r="J128" s="135"/>
      <c r="K128" s="137"/>
      <c r="L128" s="137"/>
    </row>
    <row r="129" spans="1:12" s="117" customFormat="1" ht="45">
      <c r="A129" s="104" t="s">
        <v>174</v>
      </c>
      <c r="B129" s="104"/>
      <c r="C129" s="105">
        <v>11</v>
      </c>
      <c r="D129" s="105" t="s">
        <v>47</v>
      </c>
      <c r="E129" s="106" t="s">
        <v>175</v>
      </c>
      <c r="F129" s="106"/>
      <c r="G129" s="107">
        <f>G130</f>
        <v>10</v>
      </c>
      <c r="H129" s="107">
        <f t="shared" si="9"/>
        <v>100</v>
      </c>
      <c r="I129" s="107">
        <f t="shared" si="9"/>
        <v>50</v>
      </c>
      <c r="J129" s="135"/>
      <c r="K129" s="137"/>
      <c r="L129" s="137"/>
    </row>
    <row r="130" spans="1:12" s="117" customFormat="1" ht="30">
      <c r="A130" s="108" t="s">
        <v>176</v>
      </c>
      <c r="B130" s="108"/>
      <c r="C130" s="105">
        <v>11</v>
      </c>
      <c r="D130" s="105" t="s">
        <v>47</v>
      </c>
      <c r="E130" s="106" t="s">
        <v>177</v>
      </c>
      <c r="F130" s="106"/>
      <c r="G130" s="107">
        <f>G131</f>
        <v>10</v>
      </c>
      <c r="H130" s="107">
        <f t="shared" si="9"/>
        <v>100</v>
      </c>
      <c r="I130" s="107">
        <f t="shared" si="9"/>
        <v>50</v>
      </c>
      <c r="J130" s="135"/>
      <c r="K130" s="137"/>
      <c r="L130" s="137"/>
    </row>
    <row r="131" spans="1:12" s="117" customFormat="1" ht="30">
      <c r="A131" s="108" t="s">
        <v>93</v>
      </c>
      <c r="B131" s="108"/>
      <c r="C131" s="105">
        <v>11</v>
      </c>
      <c r="D131" s="105" t="s">
        <v>47</v>
      </c>
      <c r="E131" s="106" t="s">
        <v>177</v>
      </c>
      <c r="F131" s="106">
        <v>240</v>
      </c>
      <c r="G131" s="130">
        <v>10</v>
      </c>
      <c r="H131" s="107">
        <v>100</v>
      </c>
      <c r="I131" s="107">
        <v>50</v>
      </c>
      <c r="J131" s="135"/>
      <c r="K131" s="137"/>
      <c r="L131" s="138"/>
    </row>
    <row r="132" spans="1:41" ht="15">
      <c r="A132" s="109" t="s">
        <v>80</v>
      </c>
      <c r="B132" s="109"/>
      <c r="C132" s="122"/>
      <c r="D132" s="122"/>
      <c r="E132" s="121"/>
      <c r="F132" s="121"/>
      <c r="G132" s="123">
        <f>G11+G54+G59+G67+G78+G94+G100+G110+G127</f>
        <v>11381.1</v>
      </c>
      <c r="H132" s="123">
        <f>H11+H54+H59+H67+H78+H94+H100+H110+H127</f>
        <v>9715.8</v>
      </c>
      <c r="I132" s="123">
        <f>I11+I54+I59+I67+I78+I94+I100+I110+I127</f>
        <v>9510.7</v>
      </c>
      <c r="K132" s="21"/>
      <c r="L132" s="21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ht="15">
      <c r="A133" s="109" t="s">
        <v>81</v>
      </c>
      <c r="B133" s="109"/>
      <c r="C133" s="122"/>
      <c r="D133" s="122"/>
      <c r="E133" s="121"/>
      <c r="F133" s="121"/>
      <c r="G133" s="121"/>
      <c r="H133" s="123">
        <v>210</v>
      </c>
      <c r="I133" s="123">
        <v>420</v>
      </c>
      <c r="K133" s="21"/>
      <c r="L133" s="21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ht="15">
      <c r="A134" s="109" t="s">
        <v>82</v>
      </c>
      <c r="B134" s="109"/>
      <c r="C134" s="122"/>
      <c r="D134" s="122"/>
      <c r="E134" s="121"/>
      <c r="F134" s="121"/>
      <c r="G134" s="123">
        <f>G132+G133</f>
        <v>11381.1</v>
      </c>
      <c r="H134" s="123">
        <f>H132+H133</f>
        <v>9925.8</v>
      </c>
      <c r="I134" s="123">
        <f>I132+I133</f>
        <v>9930.7</v>
      </c>
      <c r="K134" s="21"/>
      <c r="L134" s="21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ht="15">
      <c r="A135" s="133"/>
      <c r="B135" s="133"/>
      <c r="G135" s="134">
        <f>G145-G134</f>
        <v>0</v>
      </c>
      <c r="H135" s="116" t="s">
        <v>32</v>
      </c>
      <c r="I135" s="116" t="s">
        <v>32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5:41" ht="15">
      <c r="E136" s="115" t="s">
        <v>256</v>
      </c>
      <c r="G136" s="134">
        <f>G29+G85-212.1</f>
        <v>638.3</v>
      </c>
      <c r="H136" s="134">
        <f>H29+H85-212.1</f>
        <v>638.3</v>
      </c>
      <c r="I136" s="134">
        <f>I29+I85-212.1</f>
        <v>638.3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5:41" ht="15">
      <c r="E137" s="115" t="s">
        <v>257</v>
      </c>
      <c r="G137" s="116">
        <f>G58</f>
        <v>133</v>
      </c>
      <c r="H137" s="116">
        <f>H58</f>
        <v>138.9</v>
      </c>
      <c r="I137" s="116">
        <f>I58</f>
        <v>143.8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5:41" ht="15">
      <c r="E138" s="115" t="s">
        <v>258</v>
      </c>
      <c r="G138" s="116">
        <f>G71</f>
        <v>1461.2</v>
      </c>
      <c r="H138" s="116">
        <f>H71</f>
        <v>0</v>
      </c>
      <c r="I138" s="116">
        <f>I71</f>
        <v>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5:41" ht="15">
      <c r="E139" s="115" t="s">
        <v>259</v>
      </c>
      <c r="G139" s="116">
        <v>6675.1</v>
      </c>
      <c r="H139" s="116">
        <v>6595.4</v>
      </c>
      <c r="I139" s="116">
        <v>6524.3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3:41" ht="15">
      <c r="C140" s="117"/>
      <c r="D140" s="117"/>
      <c r="E140" s="115" t="s">
        <v>260</v>
      </c>
      <c r="F140" s="117"/>
      <c r="G140" s="116">
        <v>2473.5</v>
      </c>
      <c r="H140" s="116">
        <v>2553.2</v>
      </c>
      <c r="I140" s="116">
        <v>2624.3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3:41" ht="15">
      <c r="C141" s="117"/>
      <c r="D141" s="117"/>
      <c r="E141" s="115" t="s">
        <v>261</v>
      </c>
      <c r="F141" s="117"/>
      <c r="G141" s="134">
        <f>G121+G107+G99+G44+G42+G36+G34+G32</f>
        <v>3249.8</v>
      </c>
      <c r="H141" s="134">
        <f>H121+H107+H99+H44+H42+H36+H34+H32</f>
        <v>0</v>
      </c>
      <c r="I141" s="134">
        <f>I121+I107+I99+I44+I42+I36+I34+I32</f>
        <v>0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3:41" ht="15">
      <c r="C142" s="117"/>
      <c r="D142" s="117"/>
      <c r="E142" s="117"/>
      <c r="F142" s="117"/>
      <c r="H142" s="135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3:41" ht="15">
      <c r="C143" s="117"/>
      <c r="D143" s="117"/>
      <c r="E143" s="117"/>
      <c r="F143" s="117"/>
      <c r="G143" s="134"/>
      <c r="H143" s="135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3:41" ht="15">
      <c r="C144" s="117"/>
      <c r="D144" s="117"/>
      <c r="E144" s="117"/>
      <c r="F144" s="117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3:9" ht="15">
      <c r="C145" s="117"/>
      <c r="D145" s="117"/>
      <c r="E145" s="117"/>
      <c r="F145" s="117"/>
      <c r="G145" s="116">
        <v>11381.1</v>
      </c>
      <c r="H145" s="116">
        <v>9925.8</v>
      </c>
      <c r="I145" s="136">
        <v>9930.7</v>
      </c>
    </row>
    <row r="146" spans="3:41" ht="15">
      <c r="C146" s="117"/>
      <c r="D146" s="117"/>
      <c r="E146" s="117"/>
      <c r="F146" s="117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</sheetData>
  <sheetProtection/>
  <mergeCells count="10">
    <mergeCell ref="E2:I2"/>
    <mergeCell ref="D3:G3"/>
    <mergeCell ref="A4:I4"/>
    <mergeCell ref="G7:I7"/>
    <mergeCell ref="B7:B8"/>
    <mergeCell ref="A7:A8"/>
    <mergeCell ref="C7:C8"/>
    <mergeCell ref="D7:D8"/>
    <mergeCell ref="E7:E8"/>
    <mergeCell ref="F7:F8"/>
  </mergeCells>
  <printOptions/>
  <pageMargins left="0.7086614173228347" right="0.3937007874015748" top="0.3937007874015748" bottom="0.3937007874015748" header="0" footer="0"/>
  <pageSetup fitToHeight="4" fitToWidth="1" horizontalDpi="600" verticalDpi="600" orientation="portrait" paperSize="9" scale="70" r:id="rId1"/>
  <rowBreaks count="3" manualBreakCount="3">
    <brk id="27" max="9" man="1"/>
    <brk id="58" max="9" man="1"/>
    <brk id="105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66"/>
  <sheetViews>
    <sheetView zoomScalePageLayoutView="0" workbookViewId="0" topLeftCell="A31">
      <selection activeCell="H12" sqref="H12"/>
    </sheetView>
  </sheetViews>
  <sheetFormatPr defaultColWidth="9.140625" defaultRowHeight="15"/>
  <cols>
    <col min="1" max="1" width="42.00390625" style="14" customWidth="1"/>
    <col min="2" max="2" width="14.421875" style="10" customWidth="1"/>
    <col min="3" max="3" width="7.57421875" style="10" customWidth="1"/>
    <col min="4" max="4" width="6.8515625" style="10" customWidth="1"/>
    <col min="5" max="5" width="5.8515625" style="10" customWidth="1"/>
    <col min="6" max="8" width="9.140625" style="11" customWidth="1"/>
    <col min="9" max="9" width="11.8515625" style="12" customWidth="1"/>
    <col min="10" max="10" width="12.57421875" style="12" customWidth="1"/>
    <col min="11" max="11" width="14.8515625" style="13" customWidth="1"/>
    <col min="12" max="12" width="15.00390625" style="21" customWidth="1"/>
    <col min="13" max="40" width="9.140625" style="21" customWidth="1"/>
    <col min="41" max="16384" width="9.140625" style="14" customWidth="1"/>
  </cols>
  <sheetData>
    <row r="1" spans="2:9" s="1" customFormat="1" ht="85.5" customHeight="1">
      <c r="B1" s="217" t="s">
        <v>281</v>
      </c>
      <c r="C1" s="217"/>
      <c r="D1" s="217"/>
      <c r="E1" s="217"/>
      <c r="F1" s="217"/>
      <c r="G1" s="217"/>
      <c r="H1" s="217"/>
      <c r="I1" s="5"/>
    </row>
    <row r="2" spans="1:9" s="1" customFormat="1" ht="57" customHeight="1">
      <c r="A2" s="262" t="s">
        <v>282</v>
      </c>
      <c r="B2" s="262"/>
      <c r="C2" s="262"/>
      <c r="D2" s="262"/>
      <c r="E2" s="262"/>
      <c r="F2" s="262"/>
      <c r="G2" s="263"/>
      <c r="H2" s="263"/>
      <c r="I2" s="5"/>
    </row>
    <row r="3" spans="7:40" ht="15.75">
      <c r="G3" s="15" t="s">
        <v>188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5" customHeight="1">
      <c r="A4" s="251" t="s">
        <v>180</v>
      </c>
      <c r="B4" s="251" t="s">
        <v>85</v>
      </c>
      <c r="C4" s="264" t="s">
        <v>44</v>
      </c>
      <c r="D4" s="264" t="s">
        <v>84</v>
      </c>
      <c r="E4" s="251" t="s">
        <v>86</v>
      </c>
      <c r="F4" s="251" t="s">
        <v>3</v>
      </c>
      <c r="G4" s="252"/>
      <c r="H4" s="25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">
      <c r="A5" s="251"/>
      <c r="B5" s="251"/>
      <c r="C5" s="265"/>
      <c r="D5" s="266"/>
      <c r="E5" s="251"/>
      <c r="F5" s="148" t="s">
        <v>41</v>
      </c>
      <c r="G5" s="148" t="s">
        <v>246</v>
      </c>
      <c r="H5" s="148" t="s">
        <v>272</v>
      </c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5">
      <c r="A6" s="46">
        <v>1</v>
      </c>
      <c r="B6" s="46">
        <v>2</v>
      </c>
      <c r="C6" s="46">
        <v>4</v>
      </c>
      <c r="D6" s="46">
        <v>5</v>
      </c>
      <c r="E6" s="46">
        <v>6</v>
      </c>
      <c r="F6" s="46">
        <v>7</v>
      </c>
      <c r="G6" s="46">
        <v>8</v>
      </c>
      <c r="H6" s="46">
        <v>9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57">
      <c r="A7" s="109" t="s">
        <v>262</v>
      </c>
      <c r="B7" s="19" t="s">
        <v>87</v>
      </c>
      <c r="C7" s="19"/>
      <c r="D7" s="19"/>
      <c r="E7" s="19"/>
      <c r="F7" s="20">
        <f>SUM(F8+F29+F32)</f>
        <v>5088.3</v>
      </c>
      <c r="G7" s="20">
        <f>SUM(G8+G29+G32)</f>
        <v>4853.199999999999</v>
      </c>
      <c r="H7" s="20">
        <f>SUM(H8+H29+H32)</f>
        <v>4798.099999999999</v>
      </c>
      <c r="I7" s="28"/>
      <c r="J7" s="21"/>
      <c r="K7" s="21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60">
      <c r="A8" s="22" t="s">
        <v>88</v>
      </c>
      <c r="B8" s="46" t="s">
        <v>89</v>
      </c>
      <c r="C8" s="46"/>
      <c r="D8" s="46"/>
      <c r="E8" s="46"/>
      <c r="F8" s="24">
        <f>F9+F14+F17+F19+F21+F23+F25+F27</f>
        <v>4109.3</v>
      </c>
      <c r="G8" s="24">
        <f>G9+G14+G17+G19+G21+G23+G25+G27</f>
        <v>3868.2999999999997</v>
      </c>
      <c r="H8" s="24">
        <f>H9+H14+H17+H19+H21+H23+H25+H27</f>
        <v>3808.2999999999997</v>
      </c>
      <c r="J8" s="21"/>
      <c r="K8" s="2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30">
      <c r="A9" s="22" t="s">
        <v>90</v>
      </c>
      <c r="B9" s="46" t="s">
        <v>91</v>
      </c>
      <c r="C9" s="23" t="s">
        <v>32</v>
      </c>
      <c r="D9" s="23" t="s">
        <v>32</v>
      </c>
      <c r="E9" s="46"/>
      <c r="F9" s="24">
        <f>SUM(F10:F13)</f>
        <v>2807.3</v>
      </c>
      <c r="G9" s="24">
        <f>SUM(G10:G13)</f>
        <v>3130.2</v>
      </c>
      <c r="H9" s="24">
        <f>SUM(H10:H13)</f>
        <v>3070.2</v>
      </c>
      <c r="J9" s="21"/>
      <c r="K9" s="2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30">
      <c r="A10" s="22" t="s">
        <v>181</v>
      </c>
      <c r="B10" s="106" t="s">
        <v>91</v>
      </c>
      <c r="C10" s="105" t="s">
        <v>47</v>
      </c>
      <c r="D10" s="105" t="s">
        <v>50</v>
      </c>
      <c r="E10" s="106">
        <v>120</v>
      </c>
      <c r="F10" s="107">
        <v>880</v>
      </c>
      <c r="G10" s="107">
        <v>880</v>
      </c>
      <c r="H10" s="107">
        <v>880</v>
      </c>
      <c r="J10" s="21"/>
      <c r="K10" s="2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11" ht="30">
      <c r="A11" s="22" t="s">
        <v>181</v>
      </c>
      <c r="B11" s="106" t="s">
        <v>91</v>
      </c>
      <c r="C11" s="105" t="s">
        <v>47</v>
      </c>
      <c r="D11" s="105" t="s">
        <v>52</v>
      </c>
      <c r="E11" s="106">
        <v>120</v>
      </c>
      <c r="F11" s="107">
        <v>1074.9</v>
      </c>
      <c r="G11" s="107">
        <v>1074.9</v>
      </c>
      <c r="H11" s="107">
        <v>1074.9</v>
      </c>
      <c r="J11" s="32"/>
      <c r="K11" s="32"/>
    </row>
    <row r="12" spans="1:11" ht="30">
      <c r="A12" s="31" t="s">
        <v>99</v>
      </c>
      <c r="B12" s="106" t="s">
        <v>91</v>
      </c>
      <c r="C12" s="105" t="s">
        <v>47</v>
      </c>
      <c r="D12" s="105" t="s">
        <v>52</v>
      </c>
      <c r="E12" s="106">
        <v>240</v>
      </c>
      <c r="F12" s="107">
        <v>802.4</v>
      </c>
      <c r="G12" s="107">
        <v>1125.3</v>
      </c>
      <c r="H12" s="107">
        <v>1065.3</v>
      </c>
      <c r="I12" s="12" t="s">
        <v>32</v>
      </c>
      <c r="J12" s="32"/>
      <c r="K12" s="32"/>
    </row>
    <row r="13" spans="1:11" ht="15">
      <c r="A13" s="22" t="s">
        <v>94</v>
      </c>
      <c r="B13" s="106" t="s">
        <v>91</v>
      </c>
      <c r="C13" s="105" t="s">
        <v>47</v>
      </c>
      <c r="D13" s="105" t="s">
        <v>52</v>
      </c>
      <c r="E13" s="106">
        <v>850</v>
      </c>
      <c r="F13" s="107">
        <v>50</v>
      </c>
      <c r="G13" s="107">
        <v>50</v>
      </c>
      <c r="H13" s="107">
        <v>50</v>
      </c>
      <c r="J13" s="21"/>
      <c r="K13" s="29"/>
    </row>
    <row r="14" spans="1:11" ht="65.25" customHeight="1">
      <c r="A14" s="22" t="s">
        <v>95</v>
      </c>
      <c r="B14" s="106" t="s">
        <v>96</v>
      </c>
      <c r="C14" s="105"/>
      <c r="D14" s="105"/>
      <c r="E14" s="106"/>
      <c r="F14" s="107">
        <f>F15+F16</f>
        <v>736.1</v>
      </c>
      <c r="G14" s="107">
        <f>G15+G16</f>
        <v>736.1</v>
      </c>
      <c r="H14" s="107">
        <f>H15+H16</f>
        <v>736.1</v>
      </c>
      <c r="J14" s="21"/>
      <c r="K14" s="29"/>
    </row>
    <row r="15" spans="1:11" ht="30" customHeight="1" hidden="1">
      <c r="A15" s="104" t="s">
        <v>92</v>
      </c>
      <c r="B15" s="119" t="s">
        <v>96</v>
      </c>
      <c r="C15" s="105" t="s">
        <v>47</v>
      </c>
      <c r="D15" s="105" t="s">
        <v>50</v>
      </c>
      <c r="E15" s="119">
        <v>120</v>
      </c>
      <c r="F15" s="107">
        <v>0</v>
      </c>
      <c r="G15" s="107">
        <v>0</v>
      </c>
      <c r="H15" s="107">
        <v>0</v>
      </c>
      <c r="J15" s="21"/>
      <c r="K15" s="29"/>
    </row>
    <row r="16" spans="1:11" ht="30" customHeight="1">
      <c r="A16" s="22" t="s">
        <v>92</v>
      </c>
      <c r="B16" s="106" t="s">
        <v>96</v>
      </c>
      <c r="C16" s="105" t="s">
        <v>47</v>
      </c>
      <c r="D16" s="105" t="s">
        <v>52</v>
      </c>
      <c r="E16" s="106">
        <v>120</v>
      </c>
      <c r="F16" s="107">
        <v>736.1</v>
      </c>
      <c r="G16" s="107">
        <v>736.1</v>
      </c>
      <c r="H16" s="107">
        <v>736.1</v>
      </c>
      <c r="J16" s="21"/>
      <c r="K16" s="29"/>
    </row>
    <row r="17" spans="1:11" ht="137.25" customHeight="1">
      <c r="A17" s="33" t="s">
        <v>97</v>
      </c>
      <c r="B17" s="106" t="s">
        <v>98</v>
      </c>
      <c r="C17" s="105"/>
      <c r="D17" s="105"/>
      <c r="E17" s="106"/>
      <c r="F17" s="107">
        <f>F18</f>
        <v>2</v>
      </c>
      <c r="G17" s="107">
        <f>G18</f>
        <v>2</v>
      </c>
      <c r="H17" s="107">
        <f>H18</f>
        <v>2</v>
      </c>
      <c r="J17" s="21"/>
      <c r="K17" s="21"/>
    </row>
    <row r="18" spans="1:12" ht="30">
      <c r="A18" s="31" t="s">
        <v>99</v>
      </c>
      <c r="B18" s="106" t="s">
        <v>98</v>
      </c>
      <c r="C18" s="105" t="s">
        <v>47</v>
      </c>
      <c r="D18" s="105" t="s">
        <v>52</v>
      </c>
      <c r="E18" s="106">
        <v>240</v>
      </c>
      <c r="F18" s="107">
        <v>2</v>
      </c>
      <c r="G18" s="107">
        <v>2</v>
      </c>
      <c r="H18" s="107">
        <v>2</v>
      </c>
      <c r="J18" s="21"/>
      <c r="K18" s="29"/>
      <c r="L18" s="32"/>
    </row>
    <row r="19" spans="1:11" ht="45">
      <c r="A19" s="31" t="s">
        <v>102</v>
      </c>
      <c r="B19" s="106" t="s">
        <v>103</v>
      </c>
      <c r="C19" s="105"/>
      <c r="D19" s="105"/>
      <c r="E19" s="106"/>
      <c r="F19" s="107">
        <f>F20</f>
        <v>48.8</v>
      </c>
      <c r="G19" s="107">
        <f>G20</f>
        <v>0</v>
      </c>
      <c r="H19" s="107">
        <f>H20</f>
        <v>0</v>
      </c>
      <c r="J19" s="21"/>
      <c r="K19" s="21"/>
    </row>
    <row r="20" spans="1:11" ht="15">
      <c r="A20" s="31" t="s">
        <v>29</v>
      </c>
      <c r="B20" s="106" t="s">
        <v>103</v>
      </c>
      <c r="C20" s="105" t="s">
        <v>47</v>
      </c>
      <c r="D20" s="105" t="s">
        <v>52</v>
      </c>
      <c r="E20" s="106">
        <v>540</v>
      </c>
      <c r="F20" s="107">
        <v>48.8</v>
      </c>
      <c r="G20" s="107">
        <v>0</v>
      </c>
      <c r="H20" s="107">
        <v>0</v>
      </c>
      <c r="J20" s="21"/>
      <c r="K20" s="29"/>
    </row>
    <row r="21" spans="1:11" ht="45">
      <c r="A21" s="31" t="s">
        <v>107</v>
      </c>
      <c r="B21" s="106" t="s">
        <v>108</v>
      </c>
      <c r="C21" s="105"/>
      <c r="D21" s="105"/>
      <c r="E21" s="106"/>
      <c r="F21" s="107">
        <f>F22</f>
        <v>68.6</v>
      </c>
      <c r="G21" s="107">
        <f>G22</f>
        <v>0</v>
      </c>
      <c r="H21" s="107">
        <f>H22</f>
        <v>0</v>
      </c>
      <c r="J21" s="21"/>
      <c r="K21" s="21"/>
    </row>
    <row r="22" spans="1:11" ht="15">
      <c r="A22" s="22" t="s">
        <v>29</v>
      </c>
      <c r="B22" s="106" t="s">
        <v>109</v>
      </c>
      <c r="C22" s="105" t="s">
        <v>47</v>
      </c>
      <c r="D22" s="105" t="s">
        <v>54</v>
      </c>
      <c r="E22" s="106">
        <v>540</v>
      </c>
      <c r="F22" s="107">
        <v>68.6</v>
      </c>
      <c r="G22" s="107">
        <v>0</v>
      </c>
      <c r="H22" s="107">
        <v>0</v>
      </c>
      <c r="J22" s="21"/>
      <c r="K22" s="21"/>
    </row>
    <row r="23" spans="1:11" ht="120">
      <c r="A23" s="31" t="s">
        <v>183</v>
      </c>
      <c r="B23" s="162" t="s">
        <v>297</v>
      </c>
      <c r="C23" s="105"/>
      <c r="D23" s="105"/>
      <c r="E23" s="106"/>
      <c r="F23" s="107">
        <f>SUM(F24)</f>
        <v>271.2</v>
      </c>
      <c r="G23" s="107">
        <f>SUM(G24)</f>
        <v>0</v>
      </c>
      <c r="H23" s="107">
        <f>SUM(H24)</f>
        <v>0</v>
      </c>
      <c r="J23" s="21"/>
      <c r="K23" s="29"/>
    </row>
    <row r="24" spans="1:11" ht="15">
      <c r="A24" s="31" t="s">
        <v>29</v>
      </c>
      <c r="B24" s="162" t="s">
        <v>297</v>
      </c>
      <c r="C24" s="105" t="s">
        <v>47</v>
      </c>
      <c r="D24" s="105" t="s">
        <v>52</v>
      </c>
      <c r="E24" s="106">
        <v>540</v>
      </c>
      <c r="F24" s="107">
        <v>271.2</v>
      </c>
      <c r="G24" s="107">
        <v>0</v>
      </c>
      <c r="H24" s="107">
        <v>0</v>
      </c>
      <c r="J24" s="21"/>
      <c r="K24" s="29"/>
    </row>
    <row r="25" spans="1:11" ht="120">
      <c r="A25" s="22" t="s">
        <v>183</v>
      </c>
      <c r="B25" s="162" t="s">
        <v>297</v>
      </c>
      <c r="C25" s="105"/>
      <c r="D25" s="105"/>
      <c r="E25" s="106"/>
      <c r="F25" s="107">
        <f>F26</f>
        <v>116.5</v>
      </c>
      <c r="G25" s="107">
        <f>G26</f>
        <v>0</v>
      </c>
      <c r="H25" s="107">
        <f>H26</f>
        <v>0</v>
      </c>
      <c r="J25" s="21"/>
      <c r="K25" s="21"/>
    </row>
    <row r="26" spans="1:11" ht="15">
      <c r="A26" s="31" t="s">
        <v>29</v>
      </c>
      <c r="B26" s="162" t="s">
        <v>297</v>
      </c>
      <c r="C26" s="105" t="s">
        <v>47</v>
      </c>
      <c r="D26" s="105" t="s">
        <v>54</v>
      </c>
      <c r="E26" s="106">
        <v>540</v>
      </c>
      <c r="F26" s="107">
        <v>116.5</v>
      </c>
      <c r="G26" s="107">
        <v>0</v>
      </c>
      <c r="H26" s="107">
        <v>0</v>
      </c>
      <c r="J26" s="21"/>
      <c r="K26" s="21"/>
    </row>
    <row r="27" spans="1:11" ht="78" customHeight="1">
      <c r="A27" s="34" t="s">
        <v>104</v>
      </c>
      <c r="B27" s="162" t="s">
        <v>105</v>
      </c>
      <c r="C27" s="105"/>
      <c r="D27" s="105"/>
      <c r="E27" s="106"/>
      <c r="F27" s="107">
        <f>F28</f>
        <v>58.8</v>
      </c>
      <c r="G27" s="107">
        <f>G28</f>
        <v>0</v>
      </c>
      <c r="H27" s="107">
        <f>H28</f>
        <v>0</v>
      </c>
      <c r="J27" s="21"/>
      <c r="K27" s="21"/>
    </row>
    <row r="28" spans="1:11" ht="15">
      <c r="A28" s="31" t="s">
        <v>29</v>
      </c>
      <c r="B28" s="106" t="s">
        <v>105</v>
      </c>
      <c r="C28" s="105" t="s">
        <v>47</v>
      </c>
      <c r="D28" s="105" t="s">
        <v>52</v>
      </c>
      <c r="E28" s="106">
        <v>540</v>
      </c>
      <c r="F28" s="107">
        <v>58.8</v>
      </c>
      <c r="G28" s="107">
        <v>0</v>
      </c>
      <c r="H28" s="107">
        <v>0</v>
      </c>
      <c r="J28" s="21"/>
      <c r="K28" s="21"/>
    </row>
    <row r="29" spans="1:40" ht="30">
      <c r="A29" s="31" t="s">
        <v>155</v>
      </c>
      <c r="B29" s="106" t="s">
        <v>156</v>
      </c>
      <c r="C29" s="105"/>
      <c r="D29" s="105"/>
      <c r="E29" s="106"/>
      <c r="F29" s="107">
        <f aca="true" t="shared" si="0" ref="F29:H30">F30</f>
        <v>846</v>
      </c>
      <c r="G29" s="107">
        <f t="shared" si="0"/>
        <v>846</v>
      </c>
      <c r="H29" s="107">
        <f t="shared" si="0"/>
        <v>846</v>
      </c>
      <c r="J29" s="21"/>
      <c r="K29" s="2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45">
      <c r="A30" s="31" t="s">
        <v>157</v>
      </c>
      <c r="B30" s="106" t="s">
        <v>158</v>
      </c>
      <c r="C30" s="105"/>
      <c r="D30" s="105"/>
      <c r="E30" s="106"/>
      <c r="F30" s="107">
        <f t="shared" si="0"/>
        <v>846</v>
      </c>
      <c r="G30" s="107">
        <f t="shared" si="0"/>
        <v>846</v>
      </c>
      <c r="H30" s="107">
        <f t="shared" si="0"/>
        <v>846</v>
      </c>
      <c r="J30" s="21"/>
      <c r="K30" s="2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30">
      <c r="A31" s="22" t="s">
        <v>159</v>
      </c>
      <c r="B31" s="106" t="s">
        <v>158</v>
      </c>
      <c r="C31" s="105" t="s">
        <v>162</v>
      </c>
      <c r="D31" s="105" t="s">
        <v>47</v>
      </c>
      <c r="E31" s="106">
        <v>310</v>
      </c>
      <c r="F31" s="107">
        <v>846</v>
      </c>
      <c r="G31" s="107">
        <v>846</v>
      </c>
      <c r="H31" s="107">
        <v>846</v>
      </c>
      <c r="J31" s="21"/>
      <c r="K31" s="2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60">
      <c r="A32" s="22" t="s">
        <v>187</v>
      </c>
      <c r="B32" s="46" t="s">
        <v>186</v>
      </c>
      <c r="C32" s="23"/>
      <c r="D32" s="23"/>
      <c r="E32" s="46"/>
      <c r="F32" s="24">
        <f>SUM(F33)</f>
        <v>133</v>
      </c>
      <c r="G32" s="46">
        <f>SUM(G33)</f>
        <v>138.9</v>
      </c>
      <c r="H32" s="46">
        <f>SUM(H33)</f>
        <v>143.8</v>
      </c>
      <c r="J32" s="21"/>
      <c r="K32" s="2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30">
      <c r="A33" s="22" t="s">
        <v>93</v>
      </c>
      <c r="B33" s="46" t="s">
        <v>189</v>
      </c>
      <c r="C33" s="23" t="s">
        <v>50</v>
      </c>
      <c r="D33" s="23" t="s">
        <v>58</v>
      </c>
      <c r="E33" s="88">
        <v>240</v>
      </c>
      <c r="F33" s="24">
        <v>133</v>
      </c>
      <c r="G33" s="46">
        <v>138.9</v>
      </c>
      <c r="H33" s="46">
        <v>143.8</v>
      </c>
      <c r="J33" s="21"/>
      <c r="K33" s="2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11" ht="52.5" customHeight="1">
      <c r="A34" s="109" t="s">
        <v>263</v>
      </c>
      <c r="B34" s="19" t="s">
        <v>128</v>
      </c>
      <c r="C34" s="23"/>
      <c r="D34" s="23"/>
      <c r="E34" s="19"/>
      <c r="F34" s="20">
        <f>+F35+F40+F43</f>
        <v>1579.9</v>
      </c>
      <c r="G34" s="20">
        <f>+G35+G40+G43</f>
        <v>2048.4</v>
      </c>
      <c r="H34" s="20">
        <f>+H35+H40+H43</f>
        <v>2048.4</v>
      </c>
      <c r="J34" s="21"/>
      <c r="K34" s="21"/>
    </row>
    <row r="35" spans="1:11" ht="30">
      <c r="A35" s="22" t="s">
        <v>182</v>
      </c>
      <c r="B35" s="46" t="s">
        <v>130</v>
      </c>
      <c r="C35" s="23"/>
      <c r="D35" s="23"/>
      <c r="E35" s="46"/>
      <c r="F35" s="24">
        <f>F36+F38</f>
        <v>898.4</v>
      </c>
      <c r="G35" s="24">
        <f>G36+G38</f>
        <v>1248.4</v>
      </c>
      <c r="H35" s="24">
        <f>H36+H38</f>
        <v>1248.4</v>
      </c>
      <c r="J35" s="21"/>
      <c r="K35" s="21"/>
    </row>
    <row r="36" spans="1:11" ht="15">
      <c r="A36" s="22" t="s">
        <v>131</v>
      </c>
      <c r="B36" s="46" t="s">
        <v>132</v>
      </c>
      <c r="C36" s="23"/>
      <c r="D36" s="23"/>
      <c r="E36" s="46"/>
      <c r="F36" s="24">
        <f>F37</f>
        <v>50</v>
      </c>
      <c r="G36" s="24">
        <f>G37</f>
        <v>400</v>
      </c>
      <c r="H36" s="24">
        <f>H37</f>
        <v>400</v>
      </c>
      <c r="J36" s="21"/>
      <c r="K36" s="21"/>
    </row>
    <row r="37" spans="1:11" ht="30">
      <c r="A37" s="22" t="s">
        <v>93</v>
      </c>
      <c r="B37" s="46" t="s">
        <v>132</v>
      </c>
      <c r="C37" s="23" t="s">
        <v>66</v>
      </c>
      <c r="D37" s="23" t="s">
        <v>58</v>
      </c>
      <c r="E37" s="46">
        <v>240</v>
      </c>
      <c r="F37" s="24">
        <v>50</v>
      </c>
      <c r="G37" s="24">
        <v>400</v>
      </c>
      <c r="H37" s="24">
        <v>400</v>
      </c>
      <c r="J37" s="21"/>
      <c r="K37" s="32"/>
    </row>
    <row r="38" spans="1:40" ht="15">
      <c r="A38" s="22" t="s">
        <v>133</v>
      </c>
      <c r="B38" s="46" t="s">
        <v>134</v>
      </c>
      <c r="C38" s="23"/>
      <c r="D38" s="23"/>
      <c r="E38" s="46"/>
      <c r="F38" s="24">
        <f>F39</f>
        <v>848.4</v>
      </c>
      <c r="G38" s="24">
        <f>G39</f>
        <v>848.4</v>
      </c>
      <c r="H38" s="24">
        <f>H39</f>
        <v>848.4</v>
      </c>
      <c r="J38" s="21"/>
      <c r="K38" s="2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30">
      <c r="A39" s="31" t="s">
        <v>93</v>
      </c>
      <c r="B39" s="46" t="s">
        <v>135</v>
      </c>
      <c r="C39" s="23" t="s">
        <v>66</v>
      </c>
      <c r="D39" s="23" t="s">
        <v>58</v>
      </c>
      <c r="E39" s="46">
        <v>240</v>
      </c>
      <c r="F39" s="24">
        <v>848.4</v>
      </c>
      <c r="G39" s="24">
        <v>848.4</v>
      </c>
      <c r="H39" s="24">
        <v>848.4</v>
      </c>
      <c r="J39" s="38"/>
      <c r="K39" s="2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30">
      <c r="A40" s="22" t="s">
        <v>136</v>
      </c>
      <c r="B40" s="46" t="s">
        <v>137</v>
      </c>
      <c r="C40" s="23"/>
      <c r="D40" s="23" t="s">
        <v>32</v>
      </c>
      <c r="E40" s="46"/>
      <c r="F40" s="24">
        <f aca="true" t="shared" si="1" ref="F40:H41">F41</f>
        <v>50</v>
      </c>
      <c r="G40" s="24">
        <f t="shared" si="1"/>
        <v>50</v>
      </c>
      <c r="H40" s="24">
        <f t="shared" si="1"/>
        <v>50</v>
      </c>
      <c r="J40" s="21"/>
      <c r="K40" s="2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5">
      <c r="A41" s="22" t="s">
        <v>131</v>
      </c>
      <c r="B41" s="46" t="s">
        <v>138</v>
      </c>
      <c r="C41" s="23"/>
      <c r="D41" s="23"/>
      <c r="E41" s="46"/>
      <c r="F41" s="24">
        <f t="shared" si="1"/>
        <v>50</v>
      </c>
      <c r="G41" s="24">
        <f t="shared" si="1"/>
        <v>50</v>
      </c>
      <c r="H41" s="24">
        <f t="shared" si="1"/>
        <v>50</v>
      </c>
      <c r="J41" s="21"/>
      <c r="K41" s="2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30">
      <c r="A42" s="22" t="s">
        <v>93</v>
      </c>
      <c r="B42" s="46" t="s">
        <v>138</v>
      </c>
      <c r="C42" s="23" t="s">
        <v>66</v>
      </c>
      <c r="D42" s="23" t="s">
        <v>58</v>
      </c>
      <c r="E42" s="46">
        <v>240</v>
      </c>
      <c r="F42" s="24">
        <v>50</v>
      </c>
      <c r="G42" s="24">
        <v>50</v>
      </c>
      <c r="H42" s="24">
        <v>50</v>
      </c>
      <c r="J42" s="21"/>
      <c r="K42" s="3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30">
      <c r="A43" s="31" t="s">
        <v>139</v>
      </c>
      <c r="B43" s="46" t="s">
        <v>140</v>
      </c>
      <c r="C43" s="23" t="s">
        <v>32</v>
      </c>
      <c r="D43" s="23"/>
      <c r="E43" s="46"/>
      <c r="F43" s="47">
        <f>F44+F46</f>
        <v>631.5</v>
      </c>
      <c r="G43" s="47">
        <f>G44+G46</f>
        <v>750</v>
      </c>
      <c r="H43" s="47">
        <f>H44+H46</f>
        <v>750</v>
      </c>
      <c r="J43" s="21"/>
      <c r="K43" s="2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5">
      <c r="A44" s="31" t="s">
        <v>131</v>
      </c>
      <c r="B44" s="46" t="s">
        <v>141</v>
      </c>
      <c r="C44" s="23"/>
      <c r="D44" s="23"/>
      <c r="E44" s="46"/>
      <c r="F44" s="24">
        <f>F45</f>
        <v>400</v>
      </c>
      <c r="G44" s="24">
        <f>G45</f>
        <v>750</v>
      </c>
      <c r="H44" s="24">
        <f>H45</f>
        <v>750</v>
      </c>
      <c r="J44" s="21"/>
      <c r="K44" s="2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30">
      <c r="A45" s="31" t="s">
        <v>93</v>
      </c>
      <c r="B45" s="46" t="s">
        <v>141</v>
      </c>
      <c r="C45" s="23" t="s">
        <v>66</v>
      </c>
      <c r="D45" s="23" t="s">
        <v>58</v>
      </c>
      <c r="E45" s="46">
        <v>240</v>
      </c>
      <c r="F45" s="24">
        <v>400</v>
      </c>
      <c r="G45" s="24">
        <v>750</v>
      </c>
      <c r="H45" s="24">
        <v>750</v>
      </c>
      <c r="J45" s="21"/>
      <c r="K45" s="29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21" customHeight="1">
      <c r="A46" s="31" t="s">
        <v>142</v>
      </c>
      <c r="B46" s="46" t="s">
        <v>143</v>
      </c>
      <c r="C46" s="23"/>
      <c r="D46" s="23"/>
      <c r="E46" s="46"/>
      <c r="F46" s="24">
        <f>F47</f>
        <v>231.5</v>
      </c>
      <c r="G46" s="24">
        <f>G47</f>
        <v>0</v>
      </c>
      <c r="H46" s="24">
        <f>H47</f>
        <v>0</v>
      </c>
      <c r="J46" s="21"/>
      <c r="K46" s="2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30">
      <c r="A47" s="31" t="s">
        <v>93</v>
      </c>
      <c r="B47" s="46" t="s">
        <v>143</v>
      </c>
      <c r="C47" s="23" t="s">
        <v>66</v>
      </c>
      <c r="D47" s="23" t="s">
        <v>58</v>
      </c>
      <c r="E47" s="46">
        <v>240</v>
      </c>
      <c r="F47" s="24">
        <v>231.5</v>
      </c>
      <c r="G47" s="24">
        <v>0</v>
      </c>
      <c r="H47" s="24">
        <v>0</v>
      </c>
      <c r="J47" s="21"/>
      <c r="K47" s="2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57">
      <c r="A48" s="144" t="s">
        <v>264</v>
      </c>
      <c r="B48" s="19" t="s">
        <v>265</v>
      </c>
      <c r="C48" s="18"/>
      <c r="D48" s="18"/>
      <c r="E48" s="19"/>
      <c r="F48" s="20">
        <f>F49</f>
        <v>50</v>
      </c>
      <c r="G48" s="20">
        <f>G49</f>
        <v>100</v>
      </c>
      <c r="H48" s="20">
        <f>H49</f>
        <v>50</v>
      </c>
      <c r="J48" s="21"/>
      <c r="K48" s="2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44.25" customHeight="1">
      <c r="A49" s="31" t="s">
        <v>266</v>
      </c>
      <c r="B49" s="139" t="s">
        <v>267</v>
      </c>
      <c r="C49" s="23"/>
      <c r="D49" s="23"/>
      <c r="E49" s="139"/>
      <c r="F49" s="24">
        <f>F50+F52</f>
        <v>50</v>
      </c>
      <c r="G49" s="24">
        <f>G50+G52</f>
        <v>100</v>
      </c>
      <c r="H49" s="24">
        <f>H50+H52</f>
        <v>50</v>
      </c>
      <c r="J49" s="21"/>
      <c r="K49" s="2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5">
      <c r="A50" s="31" t="s">
        <v>116</v>
      </c>
      <c r="B50" s="139" t="s">
        <v>268</v>
      </c>
      <c r="C50" s="23"/>
      <c r="D50" s="23"/>
      <c r="E50" s="139"/>
      <c r="F50" s="24">
        <f>F51</f>
        <v>50</v>
      </c>
      <c r="G50" s="24">
        <f>G51</f>
        <v>100</v>
      </c>
      <c r="H50" s="24">
        <f>H51</f>
        <v>50</v>
      </c>
      <c r="J50" s="21"/>
      <c r="K50" s="2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30">
      <c r="A51" s="31" t="s">
        <v>93</v>
      </c>
      <c r="B51" s="139" t="s">
        <v>268</v>
      </c>
      <c r="C51" s="23" t="s">
        <v>58</v>
      </c>
      <c r="D51" s="23" t="s">
        <v>162</v>
      </c>
      <c r="E51" s="139">
        <v>240</v>
      </c>
      <c r="F51" s="24">
        <v>50</v>
      </c>
      <c r="G51" s="24">
        <v>100</v>
      </c>
      <c r="H51" s="24">
        <v>50</v>
      </c>
      <c r="J51" s="21"/>
      <c r="K51" s="2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5" hidden="1">
      <c r="A52" s="31" t="s">
        <v>142</v>
      </c>
      <c r="B52" s="142" t="s">
        <v>269</v>
      </c>
      <c r="C52" s="23"/>
      <c r="D52" s="23"/>
      <c r="E52" s="142"/>
      <c r="F52" s="24">
        <f>F53</f>
        <v>0</v>
      </c>
      <c r="G52" s="24">
        <f>G53</f>
        <v>0</v>
      </c>
      <c r="H52" s="24">
        <f>H53</f>
        <v>0</v>
      </c>
      <c r="J52" s="21"/>
      <c r="K52" s="2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30" hidden="1">
      <c r="A53" s="31" t="s">
        <v>93</v>
      </c>
      <c r="B53" s="142" t="s">
        <v>269</v>
      </c>
      <c r="C53" s="23" t="s">
        <v>58</v>
      </c>
      <c r="D53" s="23" t="s">
        <v>162</v>
      </c>
      <c r="E53" s="142">
        <v>240</v>
      </c>
      <c r="F53" s="24">
        <v>0</v>
      </c>
      <c r="G53" s="24">
        <v>0</v>
      </c>
      <c r="H53" s="24">
        <v>0</v>
      </c>
      <c r="J53" s="21"/>
      <c r="K53" s="2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5">
      <c r="A54" s="17" t="s">
        <v>82</v>
      </c>
      <c r="B54" s="19"/>
      <c r="C54" s="19"/>
      <c r="D54" s="19"/>
      <c r="E54" s="19"/>
      <c r="F54" s="20">
        <f>F7+F34+F48</f>
        <v>6718.200000000001</v>
      </c>
      <c r="G54" s="20">
        <f>G7+G34+G48</f>
        <v>7001.5999999999985</v>
      </c>
      <c r="H54" s="20">
        <f>H7+H34+H48</f>
        <v>6896.5</v>
      </c>
      <c r="J54" s="21"/>
      <c r="K54" s="2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5">
      <c r="A55" s="42"/>
      <c r="H55" s="11" t="s">
        <v>32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2:40" ht="15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2:40" ht="15"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7:40" ht="15">
      <c r="G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7:40" ht="15">
      <c r="G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2:40" ht="15">
      <c r="B60" s="14"/>
      <c r="C60" s="14"/>
      <c r="D60" s="14"/>
      <c r="E60" s="14"/>
      <c r="G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40" ht="15">
      <c r="B61" s="14"/>
      <c r="C61" s="14"/>
      <c r="D61" s="14"/>
      <c r="E61" s="14"/>
      <c r="G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15">
      <c r="B62" s="14"/>
      <c r="C62" s="14"/>
      <c r="D62" s="14"/>
      <c r="E62" s="14"/>
      <c r="G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2:40" ht="15">
      <c r="B63" s="14"/>
      <c r="C63" s="14"/>
      <c r="D63" s="14"/>
      <c r="E63" s="14"/>
      <c r="G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2:40" ht="15">
      <c r="B64" s="14"/>
      <c r="C64" s="14"/>
      <c r="D64" s="14"/>
      <c r="E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2:5" ht="15">
      <c r="B65" s="14"/>
      <c r="C65" s="14"/>
      <c r="D65" s="14"/>
      <c r="E65" s="14"/>
    </row>
    <row r="66" spans="2:40" ht="15">
      <c r="B66" s="14"/>
      <c r="C66" s="14"/>
      <c r="D66" s="14"/>
      <c r="E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</sheetData>
  <sheetProtection/>
  <mergeCells count="8">
    <mergeCell ref="B1:H1"/>
    <mergeCell ref="A2:H2"/>
    <mergeCell ref="F4:H4"/>
    <mergeCell ref="A4:A5"/>
    <mergeCell ref="B4:B5"/>
    <mergeCell ref="C4:C5"/>
    <mergeCell ref="D4:D5"/>
    <mergeCell ref="E4:E5"/>
  </mergeCells>
  <printOptions/>
  <pageMargins left="0.708661417322834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zoomScalePageLayoutView="0" workbookViewId="0" topLeftCell="A11">
      <selection activeCell="A25" sqref="A25"/>
    </sheetView>
  </sheetViews>
  <sheetFormatPr defaultColWidth="9.140625" defaultRowHeight="15"/>
  <cols>
    <col min="1" max="1" width="93.421875" style="14" customWidth="1"/>
    <col min="2" max="2" width="16.28125" style="14" customWidth="1"/>
    <col min="3" max="3" width="9.421875" style="14" hidden="1" customWidth="1"/>
    <col min="4" max="4" width="5.421875" style="14" hidden="1" customWidth="1"/>
    <col min="5" max="16384" width="9.140625" style="14" customWidth="1"/>
  </cols>
  <sheetData>
    <row r="1" spans="1:6" s="1" customFormat="1" ht="65.25" customHeight="1">
      <c r="A1" s="249" t="s">
        <v>283</v>
      </c>
      <c r="B1" s="249"/>
      <c r="C1" s="249"/>
      <c r="D1" s="99"/>
      <c r="E1" s="80"/>
      <c r="F1" s="80"/>
    </row>
    <row r="2" ht="15.75">
      <c r="A2" s="15"/>
    </row>
    <row r="3" spans="1:4" ht="78.75" customHeight="1">
      <c r="A3" s="269" t="s">
        <v>295</v>
      </c>
      <c r="B3" s="270"/>
      <c r="C3" s="271"/>
      <c r="D3" s="271"/>
    </row>
    <row r="4" ht="18.75">
      <c r="A4" s="72"/>
    </row>
    <row r="5" spans="2:4" ht="15.75">
      <c r="B5" s="267" t="s">
        <v>252</v>
      </c>
      <c r="C5" s="268"/>
      <c r="D5" s="268"/>
    </row>
    <row r="6" spans="1:4" ht="31.5" customHeight="1">
      <c r="A6" s="159" t="s">
        <v>33</v>
      </c>
      <c r="B6" s="159" t="s">
        <v>3</v>
      </c>
      <c r="C6" s="164"/>
      <c r="D6" s="101"/>
    </row>
    <row r="7" spans="1:4" ht="56.25" hidden="1">
      <c r="A7" s="165"/>
      <c r="B7" s="166"/>
      <c r="C7" s="150"/>
      <c r="D7" s="102" t="s">
        <v>246</v>
      </c>
    </row>
    <row r="8" spans="1:4" ht="18.75">
      <c r="A8" s="73">
        <v>1</v>
      </c>
      <c r="B8" s="159">
        <v>2</v>
      </c>
      <c r="C8" s="159">
        <v>3</v>
      </c>
      <c r="D8" s="102">
        <v>4</v>
      </c>
    </row>
    <row r="9" spans="1:4" ht="37.5">
      <c r="A9" s="74" t="s">
        <v>34</v>
      </c>
      <c r="B9" s="159">
        <v>6.3</v>
      </c>
      <c r="C9" s="159"/>
      <c r="D9" s="102"/>
    </row>
    <row r="10" spans="1:5" ht="37.5">
      <c r="A10" s="74" t="s">
        <v>35</v>
      </c>
      <c r="B10" s="75">
        <v>2679.6</v>
      </c>
      <c r="C10" s="75"/>
      <c r="D10" s="103"/>
      <c r="E10" s="14" t="s">
        <v>32</v>
      </c>
    </row>
    <row r="11" spans="1:4" ht="18.75">
      <c r="A11" s="74" t="s">
        <v>36</v>
      </c>
      <c r="B11" s="75">
        <v>68.6</v>
      </c>
      <c r="C11" s="75"/>
      <c r="D11" s="103"/>
    </row>
    <row r="12" spans="1:4" ht="18.75">
      <c r="A12" s="74" t="s">
        <v>37</v>
      </c>
      <c r="B12" s="75">
        <v>48.8</v>
      </c>
      <c r="C12" s="75"/>
      <c r="D12" s="103"/>
    </row>
    <row r="13" spans="1:5" ht="61.5" customHeight="1">
      <c r="A13" s="74" t="s">
        <v>38</v>
      </c>
      <c r="B13" s="75">
        <v>387.7</v>
      </c>
      <c r="C13" s="75"/>
      <c r="D13" s="103"/>
      <c r="E13" s="14" t="s">
        <v>32</v>
      </c>
    </row>
    <row r="14" spans="1:4" ht="56.25">
      <c r="A14" s="74" t="s">
        <v>39</v>
      </c>
      <c r="B14" s="73">
        <v>58.8</v>
      </c>
      <c r="C14" s="73"/>
      <c r="D14" s="102"/>
    </row>
    <row r="15" spans="1:4" ht="29.25" customHeight="1">
      <c r="A15" s="76" t="s">
        <v>40</v>
      </c>
      <c r="B15" s="77">
        <f>SUM(B9:B14)</f>
        <v>3249.8</v>
      </c>
      <c r="C15" s="77">
        <f>SUM(C9:C14)</f>
        <v>0</v>
      </c>
      <c r="D15" s="77">
        <f>SUM(D9:D14)</f>
        <v>0</v>
      </c>
    </row>
    <row r="16" spans="1:4" ht="15.75">
      <c r="A16" s="78"/>
      <c r="D16" s="14" t="s">
        <v>32</v>
      </c>
    </row>
    <row r="17" spans="1:3" ht="15.75">
      <c r="A17" s="78"/>
      <c r="C17" s="14" t="s">
        <v>32</v>
      </c>
    </row>
    <row r="18" ht="18.75">
      <c r="A18" s="79"/>
    </row>
  </sheetData>
  <sheetProtection/>
  <mergeCells count="3">
    <mergeCell ref="B5:D5"/>
    <mergeCell ref="A3:D3"/>
    <mergeCell ref="A1:C1"/>
  </mergeCells>
  <printOptions/>
  <pageMargins left="0.7086614173228347" right="0.3937007874015748" top="0.5905511811023623" bottom="0.5905511811023623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4.140625" style="0" customWidth="1"/>
    <col min="2" max="2" width="10.140625" style="0" customWidth="1"/>
  </cols>
  <sheetData>
    <row r="1" spans="1:3" ht="75.75" customHeight="1">
      <c r="A1" s="272" t="s">
        <v>284</v>
      </c>
      <c r="B1" s="272"/>
      <c r="C1" s="141"/>
    </row>
    <row r="2" ht="15">
      <c r="A2" s="91"/>
    </row>
    <row r="3" spans="1:2" ht="126" customHeight="1">
      <c r="A3" s="175" t="s">
        <v>285</v>
      </c>
      <c r="B3" s="273"/>
    </row>
    <row r="4" ht="15.75">
      <c r="A4" s="2"/>
    </row>
    <row r="5" ht="15">
      <c r="B5" s="92" t="s">
        <v>0</v>
      </c>
    </row>
    <row r="6" spans="1:2" ht="15">
      <c r="A6" s="274" t="s">
        <v>42</v>
      </c>
      <c r="B6" s="274" t="s">
        <v>3</v>
      </c>
    </row>
    <row r="7" spans="1:2" ht="15">
      <c r="A7" s="275"/>
      <c r="B7" s="276"/>
    </row>
    <row r="8" spans="1:2" ht="15.75">
      <c r="A8" s="3">
        <v>1</v>
      </c>
      <c r="B8" s="3">
        <v>2</v>
      </c>
    </row>
    <row r="9" spans="1:2" ht="47.25">
      <c r="A9" s="93" t="s">
        <v>243</v>
      </c>
      <c r="B9" s="3">
        <v>1461.2</v>
      </c>
    </row>
    <row r="10" spans="1:2" ht="15.75" hidden="1">
      <c r="A10" s="94" t="s">
        <v>244</v>
      </c>
      <c r="B10" s="4"/>
    </row>
    <row r="11" spans="1:2" ht="31.5" hidden="1">
      <c r="A11" s="94" t="s">
        <v>245</v>
      </c>
      <c r="B11" s="4"/>
    </row>
    <row r="12" spans="1:2" ht="24" customHeight="1">
      <c r="A12" s="95" t="s">
        <v>40</v>
      </c>
      <c r="B12" s="96">
        <f>SUM(B9:B11)</f>
        <v>1461.2</v>
      </c>
    </row>
    <row r="13" ht="15">
      <c r="B13" t="s">
        <v>32</v>
      </c>
    </row>
  </sheetData>
  <sheetProtection/>
  <mergeCells count="4">
    <mergeCell ref="A1:B1"/>
    <mergeCell ref="A3:B3"/>
    <mergeCell ref="A6:A7"/>
    <mergeCell ref="B6:B7"/>
  </mergeCells>
  <printOptions/>
  <pageMargins left="0.708661417322834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2022-11-19T11:47:55Z</dcterms:modified>
  <cp:category/>
  <cp:version/>
  <cp:contentType/>
  <cp:contentStatus/>
</cp:coreProperties>
</file>